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250" activeTab="3"/>
  </bookViews>
  <sheets>
    <sheet name="IS-JUN08" sheetId="1" r:id="rId1"/>
    <sheet name="CIS-JUN08" sheetId="2" r:id="rId2"/>
    <sheet name="CBS-JUN08" sheetId="3" r:id="rId3"/>
    <sheet name="CF-JUN08" sheetId="4" r:id="rId4"/>
    <sheet name="Equity-JUN08" sheetId="5" r:id="rId5"/>
  </sheets>
  <externalReferences>
    <externalReference r:id="rId8"/>
    <externalReference r:id="rId9"/>
  </externalReferences>
  <definedNames>
    <definedName name="Note1">#REF!</definedName>
    <definedName name="_xlnm.Print_Area" localSheetId="2">'CBS-JUN08'!$B$1:$L$72</definedName>
    <definedName name="_xlnm.Print_Area" localSheetId="3">'CF-JUN08'!$A$1:$Y$72</definedName>
    <definedName name="_xlnm.Print_Area" localSheetId="1">'CIS-JUN08'!$A$1:$G$54</definedName>
    <definedName name="_xlnm.Print_Area" localSheetId="4">'Equity-JUN08'!$A$1:$I$66</definedName>
    <definedName name="_xlnm.Print_Titles" localSheetId="3">'CF-JUN08'!$1:$12</definedName>
  </definedNames>
  <calcPr fullCalcOnLoad="1"/>
</workbook>
</file>

<file path=xl/sharedStrings.xml><?xml version="1.0" encoding="utf-8"?>
<sst xmlns="http://schemas.openxmlformats.org/spreadsheetml/2006/main" count="302" uniqueCount="191">
  <si>
    <t xml:space="preserve"> (Company No.412406-T)</t>
  </si>
  <si>
    <t>QUARTERLY REPORT</t>
  </si>
  <si>
    <t>INDIVIDUAL QUARTER</t>
  </si>
  <si>
    <t>CUMULATIVE QUARTER</t>
  </si>
  <si>
    <t>Current</t>
  </si>
  <si>
    <t>Preceding Year</t>
  </si>
  <si>
    <t xml:space="preserve">Year </t>
  </si>
  <si>
    <t>Corresponding</t>
  </si>
  <si>
    <t>Quarter</t>
  </si>
  <si>
    <t>To Date</t>
  </si>
  <si>
    <t>Period</t>
  </si>
  <si>
    <t>RM'000</t>
  </si>
  <si>
    <t>Revenue</t>
  </si>
  <si>
    <t>Operating Expenses</t>
  </si>
  <si>
    <t>Other Operating Income</t>
  </si>
  <si>
    <t xml:space="preserve"> </t>
  </si>
  <si>
    <t>Taxation</t>
  </si>
  <si>
    <t>Dividend per share (sen)</t>
  </si>
  <si>
    <t>(Company No.412406-T)</t>
  </si>
  <si>
    <t>N/A</t>
  </si>
  <si>
    <t>Depreciation</t>
  </si>
  <si>
    <t>Income from Investment</t>
  </si>
  <si>
    <t>Weighted average number of shares ('000)</t>
  </si>
  <si>
    <t xml:space="preserve">    Basic</t>
  </si>
  <si>
    <t xml:space="preserve">    Diluted</t>
  </si>
  <si>
    <t>Remarks:</t>
  </si>
  <si>
    <t>Current Quarter</t>
  </si>
  <si>
    <t>RM' 000</t>
  </si>
  <si>
    <t>NON CURRENT ASSETS</t>
  </si>
  <si>
    <t>Investments in subsidiaries</t>
  </si>
  <si>
    <t>Investments in associates</t>
  </si>
  <si>
    <t>Deferred tax assets</t>
  </si>
  <si>
    <t>CURRENT ASSETS</t>
  </si>
  <si>
    <t>Inventories</t>
  </si>
  <si>
    <t>Amount due from holding company</t>
  </si>
  <si>
    <t>Amount due from related companies</t>
  </si>
  <si>
    <t>Amount due from Associates</t>
  </si>
  <si>
    <t>Tax refundable</t>
  </si>
  <si>
    <t>Deferred expenditure</t>
  </si>
  <si>
    <t>Fixed deposits with licensed bank</t>
  </si>
  <si>
    <t>Cash and bank balances</t>
  </si>
  <si>
    <t>Amount due to associates</t>
  </si>
  <si>
    <t>Amount due to directors</t>
  </si>
  <si>
    <t>NET CURRENT ASSETS</t>
  </si>
  <si>
    <t>Deferred tax liabilities</t>
  </si>
  <si>
    <t>CAPITAL &amp; RESERVES</t>
  </si>
  <si>
    <t>Share capital</t>
  </si>
  <si>
    <t>Convertible redeemable preference shares</t>
  </si>
  <si>
    <t>Share premium reserve</t>
  </si>
  <si>
    <t>Retained profits b/f  (Envair grp &amp; QSE)</t>
  </si>
  <si>
    <t>Profit/loss for the year</t>
  </si>
  <si>
    <t>Reserve on consolidation</t>
  </si>
  <si>
    <t>SHAREHOLDERS' EQUITY</t>
  </si>
  <si>
    <t>Remarks:-</t>
  </si>
  <si>
    <r>
      <t xml:space="preserve">LESS: </t>
    </r>
    <r>
      <rPr>
        <b/>
        <u val="single"/>
        <sz val="10"/>
        <rFont val="Arial"/>
        <family val="2"/>
      </rPr>
      <t>CURRENT LIABILITIES</t>
    </r>
  </si>
  <si>
    <r>
      <t xml:space="preserve">LESS: </t>
    </r>
    <r>
      <rPr>
        <b/>
        <u val="single"/>
        <sz val="10"/>
        <rFont val="Arial"/>
        <family val="2"/>
      </rPr>
      <t>NON CURRENT LIABILITIES</t>
    </r>
  </si>
  <si>
    <t>Operating activities</t>
  </si>
  <si>
    <t>Adjustments for:-</t>
  </si>
  <si>
    <t>Interest income</t>
  </si>
  <si>
    <t>Bad debts recovered</t>
  </si>
  <si>
    <t>Interest expense</t>
  </si>
  <si>
    <t>Provision for royalty expenses</t>
  </si>
  <si>
    <t>Debtors  (Increase)/Decrease</t>
  </si>
  <si>
    <t>Creditors - Increase/(Decrease)</t>
  </si>
  <si>
    <t>Cash generated from / (used in) operations</t>
  </si>
  <si>
    <t>Interest received</t>
  </si>
  <si>
    <t>Royalty paid</t>
  </si>
  <si>
    <t>Tax paid</t>
  </si>
  <si>
    <t>Net cash generated from / (used in) operating activities</t>
  </si>
  <si>
    <t>Investing activities</t>
  </si>
  <si>
    <t xml:space="preserve">Purchase of property, plant and equipment </t>
  </si>
  <si>
    <t>Repayment of hire purchase liabilities</t>
  </si>
  <si>
    <t>Repayment of term loan</t>
  </si>
  <si>
    <t>Cash and cash equivalents at beginning of year</t>
  </si>
  <si>
    <t>Cash and cash equivalents at end of year comprise:-</t>
  </si>
  <si>
    <t>Cumulative</t>
  </si>
  <si>
    <t>Year-to-date</t>
  </si>
  <si>
    <t>RM('000)</t>
  </si>
  <si>
    <t>Cash and cash equivalents at end of period</t>
  </si>
  <si>
    <t>Acquisition of subsidiaries (net of cash acquired)</t>
  </si>
  <si>
    <t xml:space="preserve">Interest paid  </t>
  </si>
  <si>
    <t>SUMMARY OF KEY FINANCIAL INFORMATION</t>
  </si>
  <si>
    <t>As At End of</t>
  </si>
  <si>
    <t>As At Preceding</t>
  </si>
  <si>
    <t xml:space="preserve">CONDENSED CONSOLIDATED STATEMENTS OF CHANGES IN EQUITY </t>
  </si>
  <si>
    <t>Issued</t>
  </si>
  <si>
    <t>Capital</t>
  </si>
  <si>
    <t>Share</t>
  </si>
  <si>
    <t>Premium</t>
  </si>
  <si>
    <t>Retained</t>
  </si>
  <si>
    <t>Profits</t>
  </si>
  <si>
    <t>Reserve on</t>
  </si>
  <si>
    <t>Consolidation</t>
  </si>
  <si>
    <t>TOTAL</t>
  </si>
  <si>
    <t>Bonus Issue</t>
  </si>
  <si>
    <t>Acquisition of subsidiaries</t>
  </si>
  <si>
    <t>via share swap</t>
  </si>
  <si>
    <t>IPO Proceeds</t>
  </si>
  <si>
    <t>Public Issue</t>
  </si>
  <si>
    <t>Share Issue Expenses</t>
  </si>
  <si>
    <t xml:space="preserve">  </t>
  </si>
  <si>
    <t xml:space="preserve">CONDENSED CONSOLIDATED INCOME STATEMENT </t>
  </si>
  <si>
    <t>Net assets per share of RM0.10 each (sen)</t>
  </si>
  <si>
    <t>Borrowings (secured)</t>
  </si>
  <si>
    <t xml:space="preserve">The Condensed Consolidated Balance Sheet should be read in conjunction with the audited financial </t>
  </si>
  <si>
    <t xml:space="preserve">The Condensed Consolidated Income Statement should be read in conjunction with the audited financial </t>
  </si>
  <si>
    <t>Property, plant &amp; equipment</t>
  </si>
  <si>
    <t>Trade receivable</t>
  </si>
  <si>
    <t>Trade payables</t>
  </si>
  <si>
    <t>Other payables and accruals</t>
  </si>
  <si>
    <t>Other receivables, deposits &amp; prepayments</t>
  </si>
  <si>
    <t>Tax payables</t>
  </si>
  <si>
    <t xml:space="preserve">The Condensed Consolidated Statement of Changes in Equity should be read in conjunction with the </t>
  </si>
  <si>
    <t>Distributable</t>
  </si>
  <si>
    <t>&lt;-----------------Attributable to Equity Holders of the Parent------------------&gt;</t>
  </si>
  <si>
    <t>&lt;------Non-Distributable------&gt;</t>
  </si>
  <si>
    <t>Year End</t>
  </si>
  <si>
    <t xml:space="preserve">Financial </t>
  </si>
  <si>
    <t>The Condensed Consolidated Cash Flow Statement should be read in conjunction with</t>
  </si>
  <si>
    <t>Finance Costs</t>
  </si>
  <si>
    <t>the accompanying explanatory notes attached to the interim financial statements.</t>
  </si>
  <si>
    <t>accompanying explanatory notes attached to the interim financial statements.</t>
  </si>
  <si>
    <t>to equity holders of the parent</t>
  </si>
  <si>
    <t>Less:</t>
  </si>
  <si>
    <t>Bank Overdrafts</t>
  </si>
  <si>
    <t>Addition of FDs pledged to financial institution</t>
  </si>
  <si>
    <t>Fixed Deposits pledged to financial institution</t>
  </si>
  <si>
    <t xml:space="preserve">Proposed/Declared Dividend </t>
  </si>
  <si>
    <t>per share (sen)</t>
  </si>
  <si>
    <t>Net assets per share attributable</t>
  </si>
  <si>
    <t>to ordinary equity holders of the</t>
  </si>
  <si>
    <t>parent (RM)</t>
  </si>
  <si>
    <t>equity holders of the parent</t>
  </si>
  <si>
    <t>Goodwill on consolidation</t>
  </si>
  <si>
    <t>Research &amp; Development expenditure</t>
  </si>
  <si>
    <t>Research &amp; Development Expenditure</t>
  </si>
  <si>
    <t>CONDENSED CONSOLIDATED CASH FLOW STATEMENT</t>
  </si>
  <si>
    <t>(Unaudited)</t>
  </si>
  <si>
    <t>(Audited)</t>
  </si>
  <si>
    <t>Provision for dimunition in value in associate</t>
  </si>
  <si>
    <t>Tax refund</t>
  </si>
  <si>
    <t>Amount due from associates</t>
  </si>
  <si>
    <t>Proceeds from disposal of plant &amp; equipment</t>
  </si>
  <si>
    <t>Bankers acceptances</t>
  </si>
  <si>
    <t>31.12.06</t>
  </si>
  <si>
    <t>Balance as at 1 January 2007</t>
  </si>
  <si>
    <t>(The figures have not been audited)</t>
  </si>
  <si>
    <r>
      <t>Loss</t>
    </r>
    <r>
      <rPr>
        <sz val="10"/>
        <rFont val="Arial"/>
        <family val="0"/>
      </rPr>
      <t xml:space="preserve"> for the period</t>
    </r>
  </si>
  <si>
    <t>Financing activities</t>
  </si>
  <si>
    <t>ENVAIR HOLDING BERHAD</t>
  </si>
  <si>
    <t>explanatory notes attached to the interim financial statements.</t>
  </si>
  <si>
    <t xml:space="preserve">ENVAIR HOLDING BERHAD  </t>
  </si>
  <si>
    <t>Amount due to director</t>
  </si>
  <si>
    <t>31.12.2007</t>
  </si>
  <si>
    <t>Short term unquoted investment, at cost</t>
  </si>
  <si>
    <t>`</t>
  </si>
  <si>
    <t>Amount owing by  Contract Customer</t>
  </si>
  <si>
    <t>Balance as at 1 January 2008</t>
  </si>
  <si>
    <t>the audited financial statements for the financial year ended 31 December 2007 and</t>
  </si>
  <si>
    <t>Loss for the period</t>
  </si>
  <si>
    <t>Loss attributable to ordinary</t>
  </si>
  <si>
    <t>Basic loss per share (sen)</t>
  </si>
  <si>
    <t>Loss before taxation</t>
  </si>
  <si>
    <t>Loss for the period-attributable</t>
  </si>
  <si>
    <t>Borrowings :- Bank overdrafts</t>
  </si>
  <si>
    <t xml:space="preserve">                    Others</t>
  </si>
  <si>
    <t>Retained profits / Accumulated Loss</t>
  </si>
  <si>
    <t>Net cash flows used in investing activities</t>
  </si>
  <si>
    <t>Loss per share (sen)</t>
  </si>
  <si>
    <t>Net increase/ (decrease) in cash and cash equivalents</t>
  </si>
  <si>
    <t>30.06.2007</t>
  </si>
  <si>
    <t>30.06.2008</t>
  </si>
  <si>
    <t>As At 30 JUNE 2008</t>
  </si>
  <si>
    <t>CONDENSED CONSOLIDATED BALANCE SHEET  AS AT 30 JUNE 2008</t>
  </si>
  <si>
    <t>For the Six-Month Period Ended 30 June 2008</t>
  </si>
  <si>
    <t>For the Six-Month Period Ended 30 June 2007</t>
  </si>
  <si>
    <t>Balance as at 30 June 2007</t>
  </si>
  <si>
    <t xml:space="preserve">audited financial statements of ENVAIR  for the financial year ended 31 December 2007 and the </t>
  </si>
  <si>
    <t>statements of ENVAIR for the financial year ended 31 December 2007 and the accompany explanatory</t>
  </si>
  <si>
    <t>notes attached to the interim financial statements.</t>
  </si>
  <si>
    <t>FOR THE SECOND QUARTER ENDED 30 JUNE 2008</t>
  </si>
  <si>
    <t>statements of ENVAIR for the financial year ended 31 December 2007 and the accompanying</t>
  </si>
  <si>
    <t>Profit / (Loss) before taxation</t>
  </si>
  <si>
    <t>Balance as at 30 June 2008</t>
  </si>
  <si>
    <r>
      <t xml:space="preserve">statements of ENVAIR for the financial year ended 31 December  </t>
    </r>
    <r>
      <rPr>
        <sz val="10"/>
        <rFont val="Arial"/>
        <family val="2"/>
      </rPr>
      <t>2007</t>
    </r>
    <r>
      <rPr>
        <sz val="10"/>
        <rFont val="Arial"/>
        <family val="0"/>
      </rPr>
      <t xml:space="preserve"> and the accompanying </t>
    </r>
  </si>
  <si>
    <t>Profit/ (Loss) before tax</t>
  </si>
  <si>
    <t>Operating loss before working capital changes</t>
  </si>
  <si>
    <t>Loss/(Gain) on Disposal of property, plant &amp; equipment</t>
  </si>
  <si>
    <t>Inventories  Decrease/(Increase)</t>
  </si>
  <si>
    <t>Net cash (used in) / generated from financing activities</t>
  </si>
  <si>
    <t>Loss after tax for the period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</si>
</sst>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#,##0.0_);\(#,##0.0\)"/>
    <numFmt numFmtId="172" formatCode="#,##0.00;\&lt;#,##0.00\&gt;"/>
    <numFmt numFmtId="173" formatCode="#,##0.00;[Red]#,##0.00"/>
    <numFmt numFmtId="174" formatCode="#,##0.000;[Red]#,##0.000"/>
    <numFmt numFmtId="175" formatCode="#,##0.0000;[Red]#,##0.0000"/>
    <numFmt numFmtId="176" formatCode="0.0%"/>
    <numFmt numFmtId="177" formatCode="0_);[Red]\(0\)"/>
    <numFmt numFmtId="178" formatCode="0.00_);\(0.00\)"/>
    <numFmt numFmtId="179" formatCode="_(* #,##0.000_);_(* \(#,##0.000\);_(* &quot;-&quot;??_);_(@_)"/>
    <numFmt numFmtId="180" formatCode="_(* #,##0.0000_);_(* \(#,##0.0000\);_(* &quot;-&quot;??_);_(@_)"/>
    <numFmt numFmtId="181" formatCode="_(* #,##0.0_);_(* \(#,##0.0\);_(* &quot;-&quot;??_);_(@_)"/>
    <numFmt numFmtId="182" formatCode="0.0"/>
    <numFmt numFmtId="183" formatCode="0.00_)"/>
    <numFmt numFmtId="184" formatCode="0.0_);\(0.0\)"/>
    <numFmt numFmtId="185" formatCode="0_);\(0\)"/>
    <numFmt numFmtId="186" formatCode="0.00_);[Red]\(0.00\)"/>
    <numFmt numFmtId="187" formatCode="[$-409]dddd\,\ mmmm\ dd\,\ yyyy"/>
    <numFmt numFmtId="188" formatCode="[$-409]mmm\-yy;@"/>
    <numFmt numFmtId="189" formatCode="mmm\-yyyy"/>
    <numFmt numFmtId="190" formatCode="#,##0.0"/>
    <numFmt numFmtId="191" formatCode="_(* #,##0.0_);_(* \(#,##0.0\);_(* &quot;-&quot;?_);_(@_)"/>
    <numFmt numFmtId="192" formatCode="[$-409]h:mm:ss\ AM/PM"/>
    <numFmt numFmtId="193" formatCode="\1\9\8"/>
    <numFmt numFmtId="194" formatCode="#,##0.0_);[Red]\(#,##0.0\)"/>
    <numFmt numFmtId="195" formatCode="_(* #,##0.000_);_(* \(#,##0.000\);_(* &quot;-&quot;???_);_(@_)"/>
    <numFmt numFmtId="196" formatCode="#,##0.000_);\(#,##0.000\)"/>
    <numFmt numFmtId="197" formatCode="0.0_);[Red]\(0.0\)"/>
    <numFmt numFmtId="198" formatCode="[$-409]d\-mmm\-yyyy;@"/>
    <numFmt numFmtId="199" formatCode="#,##0.0000"/>
    <numFmt numFmtId="200" formatCode="0.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5">
    <font>
      <sz val="10"/>
      <name val="Arial"/>
      <family val="0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b/>
      <i/>
      <sz val="16"/>
      <name val="Helv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i/>
      <sz val="9"/>
      <name val="Times New Roman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9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12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2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4" borderId="0" applyNumberFormat="0" applyBorder="0" applyAlignment="0" applyProtection="0"/>
    <xf numFmtId="38" fontId="2" fillId="20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7" borderId="1" applyNumberFormat="0" applyAlignment="0" applyProtection="0"/>
    <xf numFmtId="10" fontId="2" fillId="22" borderId="6" applyNumberFormat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183" fontId="4" fillId="0" borderId="0">
      <alignment/>
      <protection/>
    </xf>
    <xf numFmtId="0" fontId="0" fillId="22" borderId="8" applyNumberFormat="0" applyFont="0" applyAlignment="0" applyProtection="0"/>
    <xf numFmtId="0" fontId="31" fillId="20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0" fontId="7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170" fontId="0" fillId="0" borderId="0" xfId="42" applyNumberFormat="1" applyFont="1" applyFill="1" applyBorder="1" applyAlignment="1">
      <alignment/>
    </xf>
    <xf numFmtId="170" fontId="0" fillId="0" borderId="11" xfId="42" applyNumberFormat="1" applyFont="1" applyFill="1" applyBorder="1" applyAlignment="1">
      <alignment/>
    </xf>
    <xf numFmtId="0" fontId="0" fillId="0" borderId="0" xfId="0" applyBorder="1" applyAlignment="1">
      <alignment/>
    </xf>
    <xf numFmtId="38" fontId="0" fillId="0" borderId="0" xfId="0" applyNumberFormat="1" applyAlignment="1">
      <alignment/>
    </xf>
    <xf numFmtId="38" fontId="0" fillId="0" borderId="12" xfId="0" applyNumberFormat="1" applyBorder="1" applyAlignment="1">
      <alignment/>
    </xf>
    <xf numFmtId="38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16" fillId="0" borderId="0" xfId="0" applyFont="1" applyAlignment="1">
      <alignment horizontal="center"/>
    </xf>
    <xf numFmtId="38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1" fontId="0" fillId="0" borderId="0" xfId="42" applyNumberFormat="1" applyFill="1" applyAlignment="1">
      <alignment/>
    </xf>
    <xf numFmtId="0" fontId="0" fillId="0" borderId="0" xfId="0" applyAlignment="1" quotePrefix="1">
      <alignment horizontal="left"/>
    </xf>
    <xf numFmtId="170" fontId="0" fillId="0" borderId="0" xfId="42" applyNumberFormat="1" applyFont="1" applyFill="1" applyAlignment="1">
      <alignment/>
    </xf>
    <xf numFmtId="170" fontId="0" fillId="0" borderId="14" xfId="42" applyNumberFormat="1" applyFont="1" applyFill="1" applyBorder="1" applyAlignment="1">
      <alignment/>
    </xf>
    <xf numFmtId="0" fontId="0" fillId="0" borderId="0" xfId="0" applyFill="1" applyAlignment="1" quotePrefix="1">
      <alignment horizontal="left"/>
    </xf>
    <xf numFmtId="41" fontId="0" fillId="0" borderId="0" xfId="42" applyNumberFormat="1" applyFont="1" applyFill="1" applyAlignment="1">
      <alignment/>
    </xf>
    <xf numFmtId="170" fontId="0" fillId="0" borderId="15" xfId="42" applyNumberFormat="1" applyFont="1" applyFill="1" applyBorder="1" applyAlignment="1">
      <alignment/>
    </xf>
    <xf numFmtId="38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199" fontId="15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41" fontId="0" fillId="0" borderId="0" xfId="0" applyNumberFormat="1" applyFill="1" applyAlignment="1">
      <alignment horizontal="right"/>
    </xf>
    <xf numFmtId="4" fontId="15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41" fontId="0" fillId="0" borderId="0" xfId="42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14" fillId="0" borderId="0" xfId="0" applyFont="1" applyFill="1" applyAlignment="1" quotePrefix="1">
      <alignment horizontal="center"/>
    </xf>
    <xf numFmtId="0" fontId="0" fillId="0" borderId="0" xfId="0" applyFont="1" applyFill="1" applyAlignment="1">
      <alignment/>
    </xf>
    <xf numFmtId="170" fontId="5" fillId="0" borderId="0" xfId="42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70" fontId="0" fillId="0" borderId="12" xfId="42" applyNumberFormat="1" applyFont="1" applyFill="1" applyBorder="1" applyAlignment="1">
      <alignment/>
    </xf>
    <xf numFmtId="170" fontId="0" fillId="0" borderId="16" xfId="42" applyNumberFormat="1" applyFont="1" applyFill="1" applyBorder="1" applyAlignment="1">
      <alignment/>
    </xf>
    <xf numFmtId="170" fontId="0" fillId="0" borderId="6" xfId="42" applyNumberFormat="1" applyFont="1" applyFill="1" applyBorder="1" applyAlignment="1">
      <alignment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Border="1" applyAlignment="1">
      <alignment/>
    </xf>
    <xf numFmtId="170" fontId="0" fillId="0" borderId="17" xfId="42" applyNumberFormat="1" applyFont="1" applyFill="1" applyBorder="1" applyAlignment="1">
      <alignment/>
    </xf>
    <xf numFmtId="4" fontId="0" fillId="0" borderId="13" xfId="42" applyNumberFormat="1" applyFont="1" applyFill="1" applyBorder="1" applyAlignment="1">
      <alignment/>
    </xf>
    <xf numFmtId="4" fontId="0" fillId="0" borderId="0" xfId="42" applyNumberFormat="1" applyFont="1" applyFill="1" applyBorder="1" applyAlignment="1">
      <alignment/>
    </xf>
    <xf numFmtId="170" fontId="12" fillId="0" borderId="0" xfId="42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70" fontId="7" fillId="0" borderId="0" xfId="42" applyNumberFormat="1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170" fontId="0" fillId="0" borderId="18" xfId="42" applyNumberFormat="1" applyFont="1" applyFill="1" applyBorder="1" applyAlignment="1">
      <alignment/>
    </xf>
    <xf numFmtId="17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170" fontId="5" fillId="0" borderId="0" xfId="42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70" fontId="14" fillId="0" borderId="0" xfId="42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1" fontId="0" fillId="0" borderId="15" xfId="42" applyNumberFormat="1" applyFont="1" applyFill="1" applyBorder="1" applyAlignment="1">
      <alignment/>
    </xf>
    <xf numFmtId="39" fontId="0" fillId="0" borderId="0" xfId="42" applyNumberFormat="1" applyFont="1" applyFill="1" applyAlignment="1">
      <alignment/>
    </xf>
    <xf numFmtId="41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17" fillId="0" borderId="0" xfId="0" applyFont="1" applyAlignment="1" quotePrefix="1">
      <alignment horizontal="left"/>
    </xf>
    <xf numFmtId="0" fontId="0" fillId="0" borderId="0" xfId="0" applyFont="1" applyFill="1" applyAlignment="1">
      <alignment horizontal="center"/>
    </xf>
    <xf numFmtId="41" fontId="0" fillId="0" borderId="0" xfId="42" applyNumberFormat="1" applyFont="1" applyFill="1" applyAlignment="1">
      <alignment/>
    </xf>
    <xf numFmtId="41" fontId="0" fillId="0" borderId="0" xfId="42" applyNumberFormat="1" applyFont="1" applyFill="1" applyAlignment="1">
      <alignment horizontal="right"/>
    </xf>
    <xf numFmtId="37" fontId="0" fillId="0" borderId="0" xfId="0" applyNumberFormat="1" applyFont="1" applyFill="1" applyAlignment="1">
      <alignment/>
    </xf>
    <xf numFmtId="37" fontId="0" fillId="0" borderId="0" xfId="42" applyNumberFormat="1" applyFont="1" applyFill="1" applyAlignment="1">
      <alignment/>
    </xf>
    <xf numFmtId="37" fontId="0" fillId="0" borderId="15" xfId="42" applyNumberFormat="1" applyFon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Alignment="1">
      <alignment/>
    </xf>
    <xf numFmtId="39" fontId="0" fillId="0" borderId="0" xfId="0" applyNumberFormat="1" applyFill="1" applyAlignment="1">
      <alignment horizontal="right"/>
    </xf>
    <xf numFmtId="178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41" fontId="0" fillId="0" borderId="0" xfId="0" applyNumberFormat="1" applyFill="1" applyAlignment="1">
      <alignment/>
    </xf>
    <xf numFmtId="41" fontId="0" fillId="0" borderId="15" xfId="42" applyNumberFormat="1" applyFont="1" applyFill="1" applyBorder="1" applyAlignment="1">
      <alignment/>
    </xf>
    <xf numFmtId="39" fontId="0" fillId="0" borderId="0" xfId="42" applyNumberFormat="1" applyFont="1" applyFill="1" applyAlignment="1">
      <alignment/>
    </xf>
    <xf numFmtId="38" fontId="0" fillId="0" borderId="0" xfId="0" applyNumberFormat="1" applyFont="1" applyFill="1" applyAlignment="1">
      <alignment horizontal="right"/>
    </xf>
    <xf numFmtId="43" fontId="0" fillId="0" borderId="0" xfId="42" applyFont="1" applyFill="1" applyAlignment="1">
      <alignment horizontal="right"/>
    </xf>
    <xf numFmtId="170" fontId="0" fillId="0" borderId="16" xfId="42" applyNumberFormat="1" applyFont="1" applyFill="1" applyBorder="1" applyAlignment="1">
      <alignment horizontal="center"/>
    </xf>
    <xf numFmtId="170" fontId="0" fillId="0" borderId="14" xfId="42" applyNumberFormat="1" applyFont="1" applyFill="1" applyBorder="1" applyAlignment="1">
      <alignment horizontal="center"/>
    </xf>
    <xf numFmtId="170" fontId="0" fillId="0" borderId="17" xfId="42" applyNumberFormat="1" applyFont="1" applyFill="1" applyBorder="1" applyAlignment="1">
      <alignment horizontal="center"/>
    </xf>
    <xf numFmtId="170" fontId="0" fillId="0" borderId="14" xfId="42" applyNumberFormat="1" applyFont="1" applyFill="1" applyBorder="1" applyAlignment="1">
      <alignment/>
    </xf>
    <xf numFmtId="170" fontId="0" fillId="0" borderId="0" xfId="42" applyNumberFormat="1" applyFont="1" applyFill="1" applyAlignment="1">
      <alignment/>
    </xf>
    <xf numFmtId="170" fontId="0" fillId="0" borderId="0" xfId="42" applyNumberFormat="1" applyFont="1" applyFill="1" applyAlignment="1">
      <alignment horizontal="center"/>
    </xf>
    <xf numFmtId="170" fontId="0" fillId="0" borderId="0" xfId="42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200" fontId="1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</cellXfs>
  <cellStyles count="56">
    <cellStyle name="Normal" xfId="0"/>
    <cellStyle name="RowLevel_0" xfId="1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put [yellow]" xfId="56"/>
    <cellStyle name="Linked Cell" xfId="57"/>
    <cellStyle name="Neutral" xfId="58"/>
    <cellStyle name="Normal - Style1" xfId="59"/>
    <cellStyle name="Note" xfId="60"/>
    <cellStyle name="Output" xfId="61"/>
    <cellStyle name="Percent" xfId="62"/>
    <cellStyle name="Percent [2]" xfId="63"/>
    <cellStyle name="Times New Roman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an\d\New%20Folder\ANNOUNCEMENTS\Documents%20and%20Settings\Ian\Local%20Settings\Temporary%20Internet%20Files\OLKF8\CONSOL-2002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IS%20-past%20records-Q3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L-CAM-01"/>
      <sheetName val="PL-QF-01"/>
      <sheetName val="ICO SALES"/>
      <sheetName val="Sheet2"/>
      <sheetName val="BS-QI-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S-Sept06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37">
      <selection activeCell="A23" sqref="A23"/>
    </sheetView>
  </sheetViews>
  <sheetFormatPr defaultColWidth="9.140625" defaultRowHeight="12.75"/>
  <cols>
    <col min="1" max="1" width="30.140625" style="30" customWidth="1"/>
    <col min="2" max="2" width="2.421875" style="30" customWidth="1"/>
    <col min="3" max="3" width="13.7109375" style="30" customWidth="1"/>
    <col min="4" max="4" width="2.28125" style="30" customWidth="1"/>
    <col min="5" max="5" width="13.7109375" style="30" customWidth="1"/>
    <col min="6" max="6" width="2.421875" style="30" customWidth="1"/>
    <col min="7" max="7" width="13.7109375" style="30" customWidth="1"/>
    <col min="8" max="8" width="2.140625" style="30" customWidth="1"/>
    <col min="9" max="9" width="13.7109375" style="30" customWidth="1"/>
    <col min="10" max="16384" width="9.140625" style="30" customWidth="1"/>
  </cols>
  <sheetData>
    <row r="1" spans="1:9" ht="15.75" customHeight="1">
      <c r="A1" s="105" t="s">
        <v>151</v>
      </c>
      <c r="B1" s="105"/>
      <c r="C1" s="105"/>
      <c r="D1" s="105"/>
      <c r="E1" s="105"/>
      <c r="F1" s="105"/>
      <c r="G1" s="105"/>
      <c r="H1" s="105"/>
      <c r="I1" s="105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12.75">
      <c r="A3" s="108" t="s">
        <v>0</v>
      </c>
      <c r="B3" s="108"/>
      <c r="C3" s="108"/>
      <c r="D3" s="108"/>
      <c r="E3" s="108"/>
      <c r="F3" s="108"/>
      <c r="G3" s="108"/>
      <c r="H3" s="108"/>
      <c r="I3" s="108"/>
    </row>
    <row r="4" spans="1:9" ht="15">
      <c r="A4" s="106" t="s">
        <v>1</v>
      </c>
      <c r="B4" s="106"/>
      <c r="C4" s="106"/>
      <c r="D4" s="106"/>
      <c r="E4" s="106"/>
      <c r="F4" s="106"/>
      <c r="G4" s="106"/>
      <c r="H4" s="106"/>
      <c r="I4" s="106"/>
    </row>
    <row r="6" spans="1:9" ht="12.75">
      <c r="A6" s="104" t="s">
        <v>81</v>
      </c>
      <c r="B6" s="104"/>
      <c r="C6" s="104"/>
      <c r="D6" s="104"/>
      <c r="E6" s="104"/>
      <c r="F6" s="104"/>
      <c r="G6" s="104"/>
      <c r="H6" s="104"/>
      <c r="I6" s="104"/>
    </row>
    <row r="7" spans="1:9" ht="12.75">
      <c r="A7" s="107" t="s">
        <v>172</v>
      </c>
      <c r="B7" s="104"/>
      <c r="C7" s="104"/>
      <c r="D7" s="104"/>
      <c r="E7" s="104"/>
      <c r="F7" s="104"/>
      <c r="G7" s="104"/>
      <c r="H7" s="104"/>
      <c r="I7" s="104"/>
    </row>
    <row r="8" spans="1:9" ht="12.75">
      <c r="A8" s="33"/>
      <c r="B8" s="33"/>
      <c r="C8" s="33"/>
      <c r="D8" s="33"/>
      <c r="E8" s="33"/>
      <c r="F8" s="33"/>
      <c r="G8" s="33"/>
      <c r="H8" s="33"/>
      <c r="I8" s="33"/>
    </row>
    <row r="10" spans="3:10" ht="12.75">
      <c r="C10" s="104" t="s">
        <v>2</v>
      </c>
      <c r="D10" s="104"/>
      <c r="E10" s="104"/>
      <c r="F10" s="31"/>
      <c r="G10" s="104" t="s">
        <v>3</v>
      </c>
      <c r="H10" s="104"/>
      <c r="I10" s="104"/>
      <c r="J10" s="34"/>
    </row>
    <row r="11" spans="3:9" s="35" customFormat="1" ht="12">
      <c r="C11" s="36" t="s">
        <v>4</v>
      </c>
      <c r="D11" s="36"/>
      <c r="E11" s="36" t="s">
        <v>5</v>
      </c>
      <c r="F11" s="36"/>
      <c r="G11" s="36" t="s">
        <v>4</v>
      </c>
      <c r="H11" s="36"/>
      <c r="I11" s="36" t="s">
        <v>5</v>
      </c>
    </row>
    <row r="12" spans="3:9" s="35" customFormat="1" ht="12">
      <c r="C12" s="36" t="s">
        <v>6</v>
      </c>
      <c r="D12" s="36"/>
      <c r="E12" s="36" t="s">
        <v>7</v>
      </c>
      <c r="F12" s="36"/>
      <c r="G12" s="36" t="s">
        <v>6</v>
      </c>
      <c r="H12" s="36"/>
      <c r="I12" s="36" t="s">
        <v>7</v>
      </c>
    </row>
    <row r="13" spans="3:9" s="35" customFormat="1" ht="12">
      <c r="C13" s="36" t="s">
        <v>8</v>
      </c>
      <c r="D13" s="36"/>
      <c r="E13" s="36" t="s">
        <v>8</v>
      </c>
      <c r="F13" s="36"/>
      <c r="G13" s="36" t="s">
        <v>9</v>
      </c>
      <c r="H13" s="36"/>
      <c r="I13" s="36" t="s">
        <v>10</v>
      </c>
    </row>
    <row r="14" spans="3:9" s="35" customFormat="1" ht="12">
      <c r="C14" s="36" t="s">
        <v>171</v>
      </c>
      <c r="D14" s="36"/>
      <c r="E14" s="36" t="s">
        <v>170</v>
      </c>
      <c r="F14" s="36"/>
      <c r="G14" s="36" t="s">
        <v>171</v>
      </c>
      <c r="H14" s="36"/>
      <c r="I14" s="36" t="s">
        <v>170</v>
      </c>
    </row>
    <row r="15" spans="3:9" s="35" customFormat="1" ht="12">
      <c r="C15" s="36" t="s">
        <v>11</v>
      </c>
      <c r="D15" s="36"/>
      <c r="E15" s="36" t="s">
        <v>11</v>
      </c>
      <c r="F15" s="36"/>
      <c r="G15" s="36" t="s">
        <v>11</v>
      </c>
      <c r="H15" s="36"/>
      <c r="I15" s="36" t="s">
        <v>11</v>
      </c>
    </row>
    <row r="17" spans="1:9" ht="12.75">
      <c r="A17" s="30" t="s">
        <v>12</v>
      </c>
      <c r="C17" s="75">
        <f>'CIS-JUN08'!C17</f>
        <v>7269</v>
      </c>
      <c r="D17" s="38"/>
      <c r="E17" s="38">
        <f>'CIS-JUN08'!D17</f>
        <v>5592</v>
      </c>
      <c r="F17" s="37"/>
      <c r="G17" s="38">
        <f>'CIS-JUN08'!F17</f>
        <v>11046</v>
      </c>
      <c r="H17" s="38"/>
      <c r="I17" s="38">
        <f>'CIS-JUN08'!G17</f>
        <v>10063</v>
      </c>
    </row>
    <row r="18" spans="3:9" ht="12.75">
      <c r="C18" s="37"/>
      <c r="D18" s="37"/>
      <c r="E18" s="37"/>
      <c r="F18" s="37"/>
      <c r="G18" s="37"/>
      <c r="H18" s="37"/>
      <c r="I18" s="37"/>
    </row>
    <row r="19" spans="1:9" ht="12.75">
      <c r="A19" s="20" t="s">
        <v>185</v>
      </c>
      <c r="C19" s="38">
        <f>'CIS-JUN08'!C29</f>
        <v>7</v>
      </c>
      <c r="D19" s="37"/>
      <c r="E19" s="38">
        <f>'CIS-JUN08'!D29</f>
        <v>-1961</v>
      </c>
      <c r="F19" s="37"/>
      <c r="G19" s="38">
        <f>'CIS-JUN08'!F29</f>
        <v>-1372</v>
      </c>
      <c r="H19" s="37"/>
      <c r="I19" s="38">
        <f>'CIS-JUN08'!G29</f>
        <v>-2381</v>
      </c>
    </row>
    <row r="20" spans="1:9" ht="13.5" customHeight="1" hidden="1">
      <c r="A20" s="30" t="s">
        <v>16</v>
      </c>
      <c r="C20" s="38" t="e">
        <f>#REF!</f>
        <v>#REF!</v>
      </c>
      <c r="D20" s="37"/>
      <c r="E20" s="37" t="s">
        <v>19</v>
      </c>
      <c r="F20" s="37"/>
      <c r="G20" s="38" t="e">
        <f>#REF!</f>
        <v>#REF!</v>
      </c>
      <c r="H20" s="37"/>
      <c r="I20" s="37" t="s">
        <v>19</v>
      </c>
    </row>
    <row r="21" spans="3:9" ht="12" customHeight="1">
      <c r="C21" s="38"/>
      <c r="D21" s="37"/>
      <c r="E21" s="37"/>
      <c r="F21" s="37"/>
      <c r="G21" s="38"/>
      <c r="H21" s="37"/>
      <c r="I21" s="37"/>
    </row>
    <row r="22" spans="1:9" ht="12.75">
      <c r="A22" s="20" t="s">
        <v>190</v>
      </c>
      <c r="C22" s="38">
        <f>'CIS-JUN08'!C34</f>
        <v>-7</v>
      </c>
      <c r="D22" s="37"/>
      <c r="E22" s="38">
        <f>'CIS-JUN08'!D34</f>
        <v>-1884</v>
      </c>
      <c r="F22" s="37"/>
      <c r="G22" s="38">
        <f>'CIS-JUN08'!F34</f>
        <v>-1116</v>
      </c>
      <c r="H22" s="38"/>
      <c r="I22" s="38">
        <f>'CIS-JUN08'!G34</f>
        <v>-2394</v>
      </c>
    </row>
    <row r="23" spans="1:9" ht="12.75">
      <c r="A23" s="20"/>
      <c r="C23" s="38"/>
      <c r="D23" s="37"/>
      <c r="E23" s="38"/>
      <c r="F23" s="37"/>
      <c r="G23" s="38"/>
      <c r="H23" s="38"/>
      <c r="I23" s="38"/>
    </row>
    <row r="24" spans="1:9" ht="12.75">
      <c r="A24" s="30" t="s">
        <v>160</v>
      </c>
      <c r="C24" s="38"/>
      <c r="D24" s="41"/>
      <c r="E24" s="37"/>
      <c r="F24" s="37"/>
      <c r="G24" s="38"/>
      <c r="H24" s="41"/>
      <c r="I24" s="37"/>
    </row>
    <row r="25" spans="1:9" ht="12.75">
      <c r="A25" s="30" t="s">
        <v>132</v>
      </c>
      <c r="C25" s="38">
        <f>C22</f>
        <v>-7</v>
      </c>
      <c r="D25" s="37"/>
      <c r="E25" s="38">
        <f>E22</f>
        <v>-1884</v>
      </c>
      <c r="F25" s="37"/>
      <c r="G25" s="38">
        <f>G22</f>
        <v>-1116</v>
      </c>
      <c r="H25" s="37"/>
      <c r="I25" s="38">
        <f>I22</f>
        <v>-2394</v>
      </c>
    </row>
    <row r="26" spans="3:9" ht="12.75">
      <c r="C26" s="38"/>
      <c r="D26" s="37"/>
      <c r="E26" s="38"/>
      <c r="F26" s="37"/>
      <c r="G26" s="38"/>
      <c r="H26" s="37"/>
      <c r="I26" s="38"/>
    </row>
    <row r="27" spans="1:9" ht="12.75">
      <c r="A27" s="30" t="s">
        <v>161</v>
      </c>
      <c r="C27" s="87">
        <f>'CIS-JUN08'!C40</f>
        <v>-0.007144315166360481</v>
      </c>
      <c r="D27" s="76"/>
      <c r="E27" s="87">
        <f>'CIS-JUN08'!D40</f>
        <v>-1.9228413962033069</v>
      </c>
      <c r="F27" s="37"/>
      <c r="G27" s="88">
        <f>'CIS-JUN08'!F40</f>
        <v>-1.1390079608083283</v>
      </c>
      <c r="H27" s="77"/>
      <c r="I27" s="88">
        <f>'CIS-JUN08'!G40</f>
        <v>-2.443355786895285</v>
      </c>
    </row>
    <row r="28" spans="3:9" ht="12.75">
      <c r="C28" s="37"/>
      <c r="D28" s="37"/>
      <c r="E28" s="37"/>
      <c r="F28" s="37"/>
      <c r="G28" s="37"/>
      <c r="H28" s="37"/>
      <c r="I28" s="37"/>
    </row>
    <row r="29" spans="1:9" ht="12.75">
      <c r="A29" s="30" t="s">
        <v>127</v>
      </c>
      <c r="C29" s="37"/>
      <c r="D29" s="37"/>
      <c r="E29" s="37"/>
      <c r="F29" s="37"/>
      <c r="G29" s="37"/>
      <c r="H29" s="37"/>
      <c r="I29" s="37"/>
    </row>
    <row r="30" spans="1:9" ht="12.75">
      <c r="A30" s="30" t="s">
        <v>128</v>
      </c>
      <c r="C30" s="38" t="s">
        <v>19</v>
      </c>
      <c r="D30" s="38"/>
      <c r="E30" s="37" t="s">
        <v>19</v>
      </c>
      <c r="F30" s="37"/>
      <c r="G30" s="38" t="s">
        <v>19</v>
      </c>
      <c r="H30" s="38"/>
      <c r="I30" s="37" t="s">
        <v>19</v>
      </c>
    </row>
    <row r="34" spans="7:9" s="31" customFormat="1" ht="12.75">
      <c r="G34" s="33" t="s">
        <v>82</v>
      </c>
      <c r="H34" s="33"/>
      <c r="I34" s="33" t="s">
        <v>83</v>
      </c>
    </row>
    <row r="35" spans="7:9" s="31" customFormat="1" ht="12.75">
      <c r="G35" s="33" t="s">
        <v>26</v>
      </c>
      <c r="H35" s="33"/>
      <c r="I35" s="33" t="s">
        <v>117</v>
      </c>
    </row>
    <row r="36" spans="7:9" s="31" customFormat="1" ht="12.75">
      <c r="G36" s="33"/>
      <c r="H36" s="33"/>
      <c r="I36" s="33" t="s">
        <v>116</v>
      </c>
    </row>
    <row r="37" spans="7:9" s="31" customFormat="1" ht="12.75">
      <c r="G37" s="33"/>
      <c r="H37" s="33"/>
      <c r="I37" s="33"/>
    </row>
    <row r="38" spans="1:9" ht="12.75">
      <c r="A38" s="30" t="s">
        <v>129</v>
      </c>
      <c r="I38" s="33"/>
    </row>
    <row r="39" ht="12.75">
      <c r="A39" s="30" t="s">
        <v>130</v>
      </c>
    </row>
    <row r="40" spans="1:9" ht="12.75">
      <c r="A40" s="30" t="s">
        <v>131</v>
      </c>
      <c r="G40" s="25">
        <f>'CBS-JUN08'!I66/100</f>
        <v>0.172188201673811</v>
      </c>
      <c r="H40" s="15"/>
      <c r="I40" s="103">
        <f>'CBS-JUN08'!K66/100</f>
        <v>0.1835782812818943</v>
      </c>
    </row>
    <row r="41" spans="7:9" ht="12.75">
      <c r="G41" s="39"/>
      <c r="H41" s="15"/>
      <c r="I41" s="39"/>
    </row>
    <row r="42" spans="7:9" ht="12.75">
      <c r="G42" s="39"/>
      <c r="H42" s="15"/>
      <c r="I42" s="39"/>
    </row>
    <row r="44" ht="12.75">
      <c r="A44" s="30" t="s">
        <v>105</v>
      </c>
    </row>
    <row r="45" ht="12.75">
      <c r="A45" s="20" t="s">
        <v>178</v>
      </c>
    </row>
    <row r="46" ht="12.75">
      <c r="A46" s="30" t="s">
        <v>179</v>
      </c>
    </row>
  </sheetData>
  <sheetProtection/>
  <mergeCells count="7">
    <mergeCell ref="C10:E10"/>
    <mergeCell ref="G10:I10"/>
    <mergeCell ref="A1:I2"/>
    <mergeCell ref="A4:I4"/>
    <mergeCell ref="A6:I6"/>
    <mergeCell ref="A7:I7"/>
    <mergeCell ref="A3:I3"/>
  </mergeCells>
  <printOptions/>
  <pageMargins left="0.71" right="0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6"/>
  <sheetViews>
    <sheetView zoomScale="86" zoomScaleNormal="86" zoomScalePageLayoutView="0" workbookViewId="0" topLeftCell="A33">
      <selection activeCell="C29" sqref="C29"/>
    </sheetView>
  </sheetViews>
  <sheetFormatPr defaultColWidth="9.140625" defaultRowHeight="12.75"/>
  <cols>
    <col min="1" max="1" width="35.7109375" style="30" customWidth="1"/>
    <col min="2" max="2" width="5.28125" style="30" customWidth="1"/>
    <col min="3" max="3" width="13.7109375" style="30" customWidth="1"/>
    <col min="4" max="4" width="15.57421875" style="45" customWidth="1"/>
    <col min="5" max="5" width="5.00390625" style="45" customWidth="1"/>
    <col min="6" max="6" width="13.7109375" style="45" customWidth="1"/>
    <col min="7" max="7" width="15.421875" style="45" customWidth="1"/>
    <col min="8" max="8" width="14.57421875" style="30" customWidth="1"/>
    <col min="9" max="16384" width="9.140625" style="30" customWidth="1"/>
  </cols>
  <sheetData>
    <row r="1" spans="1:7" ht="15.75">
      <c r="A1" s="105" t="s">
        <v>151</v>
      </c>
      <c r="B1" s="105"/>
      <c r="C1" s="105"/>
      <c r="D1" s="105"/>
      <c r="E1" s="105"/>
      <c r="F1" s="105"/>
      <c r="G1" s="105"/>
    </row>
    <row r="2" spans="1:7" ht="12.75">
      <c r="A2" s="108" t="s">
        <v>18</v>
      </c>
      <c r="B2" s="108"/>
      <c r="C2" s="108"/>
      <c r="D2" s="108"/>
      <c r="E2" s="108"/>
      <c r="F2" s="108"/>
      <c r="G2" s="108"/>
    </row>
    <row r="3" spans="1:7" ht="15">
      <c r="A3" s="106" t="s">
        <v>1</v>
      </c>
      <c r="B3" s="106"/>
      <c r="C3" s="106"/>
      <c r="D3" s="106"/>
      <c r="E3" s="106"/>
      <c r="F3" s="106"/>
      <c r="G3" s="106"/>
    </row>
    <row r="4" spans="1:7" ht="12.75">
      <c r="A4" s="104" t="s">
        <v>101</v>
      </c>
      <c r="B4" s="104"/>
      <c r="C4" s="104"/>
      <c r="D4" s="104"/>
      <c r="E4" s="104"/>
      <c r="F4" s="104"/>
      <c r="G4" s="104"/>
    </row>
    <row r="5" spans="1:7" ht="12.75">
      <c r="A5" s="107" t="s">
        <v>180</v>
      </c>
      <c r="B5" s="107"/>
      <c r="C5" s="104"/>
      <c r="D5" s="104"/>
      <c r="E5" s="104"/>
      <c r="F5" s="104"/>
      <c r="G5" s="104"/>
    </row>
    <row r="6" spans="1:7" ht="12.75">
      <c r="A6" s="109"/>
      <c r="B6" s="109"/>
      <c r="C6" s="109"/>
      <c r="D6" s="109"/>
      <c r="E6" s="109"/>
      <c r="F6" s="109"/>
      <c r="G6" s="109"/>
    </row>
    <row r="7" spans="1:7" ht="12.75">
      <c r="A7" s="40"/>
      <c r="B7" s="40"/>
      <c r="C7" s="40"/>
      <c r="D7" s="79"/>
      <c r="E7" s="79"/>
      <c r="F7" s="79"/>
      <c r="G7" s="79"/>
    </row>
    <row r="8" spans="3:7" ht="12.75">
      <c r="C8" s="79"/>
      <c r="D8" s="79"/>
      <c r="E8" s="79"/>
      <c r="F8" s="79"/>
      <c r="G8" s="79"/>
    </row>
    <row r="9" spans="3:7" ht="12.75">
      <c r="C9" s="104" t="s">
        <v>2</v>
      </c>
      <c r="D9" s="104"/>
      <c r="E9" s="31"/>
      <c r="F9" s="104" t="s">
        <v>3</v>
      </c>
      <c r="G9" s="104"/>
    </row>
    <row r="10" spans="3:7" s="35" customFormat="1" ht="12">
      <c r="C10" s="36" t="s">
        <v>4</v>
      </c>
      <c r="D10" s="36" t="s">
        <v>5</v>
      </c>
      <c r="E10" s="36"/>
      <c r="F10" s="36" t="s">
        <v>4</v>
      </c>
      <c r="G10" s="36" t="s">
        <v>5</v>
      </c>
    </row>
    <row r="11" spans="3:7" s="35" customFormat="1" ht="12">
      <c r="C11" s="36" t="s">
        <v>6</v>
      </c>
      <c r="D11" s="36" t="s">
        <v>7</v>
      </c>
      <c r="E11" s="36"/>
      <c r="F11" s="36" t="s">
        <v>6</v>
      </c>
      <c r="G11" s="36" t="s">
        <v>7</v>
      </c>
    </row>
    <row r="12" spans="3:7" s="35" customFormat="1" ht="12">
      <c r="C12" s="36" t="s">
        <v>8</v>
      </c>
      <c r="D12" s="36" t="s">
        <v>8</v>
      </c>
      <c r="E12" s="36"/>
      <c r="F12" s="36" t="s">
        <v>9</v>
      </c>
      <c r="G12" s="36" t="s">
        <v>10</v>
      </c>
    </row>
    <row r="13" spans="3:7" s="35" customFormat="1" ht="14.25" customHeight="1">
      <c r="C13" s="36" t="s">
        <v>171</v>
      </c>
      <c r="D13" s="36" t="s">
        <v>170</v>
      </c>
      <c r="E13" s="36"/>
      <c r="F13" s="36" t="s">
        <v>171</v>
      </c>
      <c r="G13" s="36" t="s">
        <v>170</v>
      </c>
    </row>
    <row r="14" spans="3:7" s="35" customFormat="1" ht="12">
      <c r="C14" s="36" t="s">
        <v>11</v>
      </c>
      <c r="D14" s="36" t="s">
        <v>11</v>
      </c>
      <c r="E14" s="36"/>
      <c r="F14" s="36" t="s">
        <v>11</v>
      </c>
      <c r="G14" s="36" t="s">
        <v>11</v>
      </c>
    </row>
    <row r="15" spans="4:7" ht="12.75">
      <c r="D15" s="33"/>
      <c r="G15" s="33"/>
    </row>
    <row r="16" spans="4:7" ht="12.75">
      <c r="D16" s="48"/>
      <c r="G16" s="33"/>
    </row>
    <row r="17" spans="1:7" ht="12.75">
      <c r="A17" s="30" t="s">
        <v>12</v>
      </c>
      <c r="B17" s="90"/>
      <c r="C17" s="80">
        <v>7269</v>
      </c>
      <c r="D17" s="21">
        <v>5592</v>
      </c>
      <c r="F17" s="80">
        <v>11046</v>
      </c>
      <c r="G17" s="21">
        <v>10063</v>
      </c>
    </row>
    <row r="18" spans="3:7" ht="12.75">
      <c r="C18" s="21"/>
      <c r="D18" s="21"/>
      <c r="F18" s="21"/>
      <c r="G18" s="21"/>
    </row>
    <row r="19" spans="1:7" ht="12.75">
      <c r="A19" s="30" t="s">
        <v>13</v>
      </c>
      <c r="B19" s="90"/>
      <c r="C19" s="80">
        <v>-7005</v>
      </c>
      <c r="D19" s="21">
        <v>-7341</v>
      </c>
      <c r="E19" s="82"/>
      <c r="F19" s="80">
        <v>-11870</v>
      </c>
      <c r="G19" s="21">
        <v>-12029</v>
      </c>
    </row>
    <row r="20" spans="3:7" ht="12.75">
      <c r="C20" s="21"/>
      <c r="D20" s="21"/>
      <c r="E20" s="82"/>
      <c r="F20" s="21"/>
      <c r="G20" s="21"/>
    </row>
    <row r="21" spans="1:7" ht="12.75">
      <c r="A21" s="30" t="s">
        <v>14</v>
      </c>
      <c r="B21" s="90"/>
      <c r="C21" s="80">
        <v>107</v>
      </c>
      <c r="D21" s="21">
        <v>96</v>
      </c>
      <c r="E21" s="82"/>
      <c r="F21" s="80">
        <v>158</v>
      </c>
      <c r="G21" s="21">
        <v>188</v>
      </c>
    </row>
    <row r="22" spans="3:7" ht="12.75">
      <c r="C22" s="80"/>
      <c r="D22" s="21"/>
      <c r="E22" s="82"/>
      <c r="F22" s="80"/>
      <c r="G22" s="21"/>
    </row>
    <row r="23" spans="1:7" ht="12.75">
      <c r="A23" s="30" t="s">
        <v>20</v>
      </c>
      <c r="B23" s="90"/>
      <c r="C23" s="80">
        <v>-185</v>
      </c>
      <c r="D23" s="21">
        <v>-170</v>
      </c>
      <c r="E23" s="82"/>
      <c r="F23" s="80">
        <v>-371</v>
      </c>
      <c r="G23" s="21">
        <v>-336</v>
      </c>
    </row>
    <row r="24" spans="3:7" ht="12.75">
      <c r="C24" s="21"/>
      <c r="D24" s="21"/>
      <c r="E24" s="82"/>
      <c r="F24" s="21"/>
      <c r="G24" s="21"/>
    </row>
    <row r="25" spans="1:7" ht="12.75" customHeight="1" hidden="1">
      <c r="A25" s="30" t="s">
        <v>21</v>
      </c>
      <c r="C25" s="21">
        <f>F25</f>
        <v>0</v>
      </c>
      <c r="D25" s="21">
        <f>G25</f>
        <v>0</v>
      </c>
      <c r="E25" s="82"/>
      <c r="F25" s="21">
        <f>I25</f>
        <v>0</v>
      </c>
      <c r="G25" s="21">
        <v>0</v>
      </c>
    </row>
    <row r="26" spans="3:7" ht="12.75" customHeight="1" hidden="1">
      <c r="C26" s="21"/>
      <c r="D26" s="21"/>
      <c r="E26" s="82"/>
      <c r="F26" s="21"/>
      <c r="G26" s="21"/>
    </row>
    <row r="27" spans="1:7" ht="12.75">
      <c r="A27" s="20" t="s">
        <v>119</v>
      </c>
      <c r="B27" s="90"/>
      <c r="C27" s="80">
        <v>-179</v>
      </c>
      <c r="D27" s="21">
        <v>-138</v>
      </c>
      <c r="E27" s="82"/>
      <c r="F27" s="80">
        <v>-335</v>
      </c>
      <c r="G27" s="21">
        <v>-267</v>
      </c>
    </row>
    <row r="28" spans="1:7" ht="12.75">
      <c r="A28" s="30" t="s">
        <v>15</v>
      </c>
      <c r="C28" s="73"/>
      <c r="D28" s="73"/>
      <c r="E28" s="82"/>
      <c r="F28" s="84"/>
      <c r="G28" s="73"/>
    </row>
    <row r="29" spans="1:7" ht="12.75">
      <c r="A29" s="30" t="s">
        <v>182</v>
      </c>
      <c r="C29" s="21">
        <f>SUM(C17:C28)</f>
        <v>7</v>
      </c>
      <c r="D29" s="21">
        <f>SUM(D17:D28)</f>
        <v>-1961</v>
      </c>
      <c r="E29" s="82"/>
      <c r="F29" s="83">
        <f>SUM(F17:F27)</f>
        <v>-1372</v>
      </c>
      <c r="G29" s="21">
        <f>SUM(G17:G27)</f>
        <v>-2381</v>
      </c>
    </row>
    <row r="30" spans="3:7" ht="12.75">
      <c r="C30" s="21"/>
      <c r="D30" s="21"/>
      <c r="E30" s="82"/>
      <c r="F30" s="83"/>
      <c r="G30" s="21"/>
    </row>
    <row r="31" spans="1:7" ht="12.75">
      <c r="A31" s="30" t="s">
        <v>16</v>
      </c>
      <c r="B31" s="90"/>
      <c r="C31" s="80">
        <v>-14</v>
      </c>
      <c r="D31" s="21">
        <v>77</v>
      </c>
      <c r="E31" s="82"/>
      <c r="F31" s="80">
        <v>256</v>
      </c>
      <c r="G31" s="21">
        <v>-13</v>
      </c>
    </row>
    <row r="32" spans="3:7" ht="12.75">
      <c r="C32" s="73"/>
      <c r="D32" s="73"/>
      <c r="E32" s="82"/>
      <c r="F32" s="84"/>
      <c r="G32" s="73"/>
    </row>
    <row r="33" spans="1:7" ht="12.75">
      <c r="A33" s="20" t="s">
        <v>163</v>
      </c>
      <c r="C33" s="72"/>
      <c r="D33" s="72"/>
      <c r="G33" s="72"/>
    </row>
    <row r="34" spans="1:7" ht="12.75">
      <c r="A34" s="30" t="s">
        <v>122</v>
      </c>
      <c r="C34" s="73">
        <f>SUM(C29:C31)</f>
        <v>-7</v>
      </c>
      <c r="D34" s="73">
        <f>SUM(D29:D31)</f>
        <v>-1884</v>
      </c>
      <c r="F34" s="91">
        <f>SUM(F29:F31)</f>
        <v>-1116</v>
      </c>
      <c r="G34" s="73">
        <f>SUM(G29:G31)</f>
        <v>-2394</v>
      </c>
    </row>
    <row r="35" spans="3:7" ht="12.75">
      <c r="C35" s="21"/>
      <c r="D35" s="21"/>
      <c r="F35" s="80"/>
      <c r="G35" s="21"/>
    </row>
    <row r="36" spans="1:7" ht="12.75">
      <c r="A36" s="30" t="s">
        <v>22</v>
      </c>
      <c r="C36" s="21">
        <v>97980</v>
      </c>
      <c r="D36" s="21">
        <v>97980</v>
      </c>
      <c r="F36" s="80">
        <v>97980</v>
      </c>
      <c r="G36" s="21">
        <v>97980</v>
      </c>
    </row>
    <row r="37" spans="3:7" ht="12.75">
      <c r="C37" s="21"/>
      <c r="D37" s="21"/>
      <c r="F37" s="80" t="s">
        <v>15</v>
      </c>
      <c r="G37" s="21" t="s">
        <v>15</v>
      </c>
    </row>
    <row r="38" spans="1:7" ht="12.75">
      <c r="A38" s="30" t="s">
        <v>168</v>
      </c>
      <c r="C38" s="21"/>
      <c r="D38" s="21"/>
      <c r="F38" s="80"/>
      <c r="G38" s="21"/>
    </row>
    <row r="39" spans="3:7" ht="12.75">
      <c r="C39" s="21"/>
      <c r="D39" s="21"/>
      <c r="F39" s="80"/>
      <c r="G39" s="21"/>
    </row>
    <row r="40" spans="1:7" ht="12.75">
      <c r="A40" s="30" t="s">
        <v>23</v>
      </c>
      <c r="C40" s="74">
        <f>C34/C36*100</f>
        <v>-0.007144315166360481</v>
      </c>
      <c r="D40" s="74">
        <f>D34/D36*100</f>
        <v>-1.9228413962033069</v>
      </c>
      <c r="F40" s="92">
        <f>F34/F36*100</f>
        <v>-1.1390079608083283</v>
      </c>
      <c r="G40" s="74">
        <f>G34/G36*100</f>
        <v>-2.443355786895285</v>
      </c>
    </row>
    <row r="41" spans="3:7" ht="12.75">
      <c r="C41" s="21"/>
      <c r="D41" s="21"/>
      <c r="F41" s="80"/>
      <c r="G41" s="21"/>
    </row>
    <row r="42" spans="1:7" ht="12.75">
      <c r="A42" s="30" t="s">
        <v>24</v>
      </c>
      <c r="C42" s="42" t="s">
        <v>19</v>
      </c>
      <c r="D42" s="42" t="s">
        <v>19</v>
      </c>
      <c r="F42" s="81" t="s">
        <v>19</v>
      </c>
      <c r="G42" s="42" t="s">
        <v>19</v>
      </c>
    </row>
    <row r="43" spans="3:7" ht="12.75">
      <c r="C43" s="21"/>
      <c r="D43" s="21"/>
      <c r="F43" s="80"/>
      <c r="G43" s="21"/>
    </row>
    <row r="44" spans="1:7" ht="12.75">
      <c r="A44" s="30" t="s">
        <v>17</v>
      </c>
      <c r="C44" s="42" t="s">
        <v>19</v>
      </c>
      <c r="D44" s="42" t="s">
        <v>19</v>
      </c>
      <c r="F44" s="81" t="s">
        <v>19</v>
      </c>
      <c r="G44" s="42" t="s">
        <v>19</v>
      </c>
    </row>
    <row r="45" spans="3:7" ht="12.75">
      <c r="C45" s="16"/>
      <c r="D45" s="48"/>
      <c r="G45" s="48"/>
    </row>
    <row r="46" spans="1:7" ht="12.75">
      <c r="A46" s="20"/>
      <c r="B46" s="20"/>
      <c r="C46" s="16"/>
      <c r="D46" s="48"/>
      <c r="G46" s="48"/>
    </row>
    <row r="47" spans="1:7" ht="12.75">
      <c r="A47" s="24"/>
      <c r="B47" s="24"/>
      <c r="C47" s="16"/>
      <c r="D47" s="48"/>
      <c r="G47" s="48"/>
    </row>
    <row r="48" spans="4:7" ht="12.75">
      <c r="D48" s="48"/>
      <c r="G48" s="48"/>
    </row>
    <row r="49" spans="4:7" ht="12.75">
      <c r="D49" s="48"/>
      <c r="G49" s="48"/>
    </row>
    <row r="50" spans="1:7" ht="12.75">
      <c r="A50" s="30" t="s">
        <v>25</v>
      </c>
      <c r="D50" s="48"/>
      <c r="G50" s="48"/>
    </row>
    <row r="51" spans="4:7" ht="12.75">
      <c r="D51" s="48"/>
      <c r="G51" s="48"/>
    </row>
    <row r="52" spans="1:7" ht="12.75">
      <c r="A52" s="30" t="s">
        <v>105</v>
      </c>
      <c r="D52" s="48"/>
      <c r="G52" s="48"/>
    </row>
    <row r="53" spans="1:7" ht="12.75">
      <c r="A53" s="20" t="s">
        <v>184</v>
      </c>
      <c r="D53" s="48"/>
      <c r="G53" s="48"/>
    </row>
    <row r="54" spans="1:7" ht="12.75">
      <c r="A54" s="30" t="s">
        <v>150</v>
      </c>
      <c r="D54" s="48"/>
      <c r="G54" s="48"/>
    </row>
    <row r="55" ht="12.75">
      <c r="D55" s="48"/>
    </row>
    <row r="56" ht="12.75">
      <c r="D56" s="48"/>
    </row>
    <row r="57" ht="12.75">
      <c r="D57" s="48"/>
    </row>
    <row r="58" ht="12.75">
      <c r="D58" s="48"/>
    </row>
    <row r="59" ht="12.75">
      <c r="D59" s="48"/>
    </row>
    <row r="60" ht="12.75">
      <c r="D60" s="48"/>
    </row>
    <row r="61" ht="12.75">
      <c r="D61" s="48"/>
    </row>
    <row r="62" ht="12.75">
      <c r="D62" s="48"/>
    </row>
    <row r="63" ht="12.75">
      <c r="D63" s="48"/>
    </row>
    <row r="64" ht="12.75">
      <c r="D64" s="48"/>
    </row>
    <row r="65" ht="12.75">
      <c r="D65" s="48"/>
    </row>
    <row r="66" ht="12.75">
      <c r="D66" s="48"/>
    </row>
    <row r="67" ht="12.75">
      <c r="D67" s="48"/>
    </row>
    <row r="68" ht="12.75">
      <c r="D68" s="48"/>
    </row>
    <row r="69" ht="12.75">
      <c r="D69" s="48"/>
    </row>
    <row r="70" ht="12.75">
      <c r="D70" s="48"/>
    </row>
    <row r="71" ht="12.75">
      <c r="D71" s="48"/>
    </row>
    <row r="72" ht="12.75">
      <c r="D72" s="48"/>
    </row>
    <row r="73" ht="12.75">
      <c r="D73" s="48"/>
    </row>
    <row r="74" ht="12.75">
      <c r="D74" s="48"/>
    </row>
    <row r="75" ht="12.75">
      <c r="D75" s="48"/>
    </row>
    <row r="76" ht="12.75">
      <c r="D76" s="48"/>
    </row>
    <row r="77" ht="12.75">
      <c r="D77" s="48"/>
    </row>
    <row r="78" ht="12.75">
      <c r="D78" s="48"/>
    </row>
    <row r="79" ht="12.75">
      <c r="D79" s="48"/>
    </row>
    <row r="80" ht="12.75">
      <c r="D80" s="48"/>
    </row>
    <row r="81" ht="12.75">
      <c r="D81" s="48"/>
    </row>
    <row r="82" ht="12.75">
      <c r="D82" s="48"/>
    </row>
    <row r="83" ht="12.75">
      <c r="D83" s="48"/>
    </row>
    <row r="84" ht="12.75">
      <c r="D84" s="48"/>
    </row>
    <row r="85" ht="12.75">
      <c r="D85" s="48"/>
    </row>
    <row r="86" ht="12.75">
      <c r="D86" s="48"/>
    </row>
    <row r="87" ht="12.75">
      <c r="D87" s="48"/>
    </row>
    <row r="88" ht="12.75">
      <c r="D88" s="48"/>
    </row>
    <row r="89" ht="12.75">
      <c r="D89" s="48"/>
    </row>
    <row r="90" ht="12.75">
      <c r="D90" s="48"/>
    </row>
    <row r="91" ht="12.75">
      <c r="D91" s="48"/>
    </row>
    <row r="92" ht="12.75">
      <c r="D92" s="48"/>
    </row>
    <row r="93" ht="12.75">
      <c r="D93" s="48"/>
    </row>
    <row r="94" ht="12.75">
      <c r="D94" s="48"/>
    </row>
    <row r="95" ht="12.75">
      <c r="D95" s="48"/>
    </row>
    <row r="96" ht="12.75">
      <c r="D96" s="48"/>
    </row>
    <row r="97" ht="12.75">
      <c r="D97" s="48"/>
    </row>
    <row r="98" ht="12.75">
      <c r="D98" s="48"/>
    </row>
    <row r="99" ht="12.75">
      <c r="D99" s="48"/>
    </row>
    <row r="100" ht="12.75">
      <c r="D100" s="48"/>
    </row>
    <row r="101" ht="12.75">
      <c r="D101" s="48"/>
    </row>
    <row r="102" ht="12.75">
      <c r="D102" s="48"/>
    </row>
    <row r="103" ht="12.75">
      <c r="D103" s="48"/>
    </row>
    <row r="104" ht="12.75">
      <c r="D104" s="48"/>
    </row>
    <row r="105" ht="12.75">
      <c r="D105" s="48"/>
    </row>
    <row r="106" ht="12.75">
      <c r="D106" s="48"/>
    </row>
    <row r="107" ht="12.75">
      <c r="D107" s="48"/>
    </row>
    <row r="108" ht="12.75">
      <c r="D108" s="48"/>
    </row>
    <row r="109" ht="12.75">
      <c r="D109" s="48"/>
    </row>
    <row r="110" ht="12.75">
      <c r="D110" s="48"/>
    </row>
    <row r="111" ht="12.75">
      <c r="D111" s="48"/>
    </row>
    <row r="112" ht="12.75">
      <c r="D112" s="48"/>
    </row>
    <row r="113" ht="12.75">
      <c r="D113" s="48"/>
    </row>
    <row r="114" ht="12.75">
      <c r="D114" s="48"/>
    </row>
    <row r="115" ht="12.75">
      <c r="D115" s="48"/>
    </row>
    <row r="116" ht="12.75">
      <c r="D116" s="48"/>
    </row>
    <row r="117" ht="12.75">
      <c r="D117" s="48"/>
    </row>
    <row r="118" ht="12.75">
      <c r="D118" s="48"/>
    </row>
    <row r="119" ht="12.75">
      <c r="D119" s="48"/>
    </row>
    <row r="120" ht="12.75">
      <c r="D120" s="48"/>
    </row>
    <row r="121" ht="12.75">
      <c r="D121" s="48"/>
    </row>
    <row r="122" ht="12.75">
      <c r="D122" s="48"/>
    </row>
    <row r="123" ht="12.75">
      <c r="D123" s="48"/>
    </row>
    <row r="124" ht="12.75">
      <c r="D124" s="48"/>
    </row>
    <row r="125" ht="12.75">
      <c r="D125" s="48"/>
    </row>
    <row r="126" ht="12.75">
      <c r="D126" s="48"/>
    </row>
    <row r="127" ht="12.75">
      <c r="D127" s="48"/>
    </row>
    <row r="128" ht="12.75">
      <c r="D128" s="48"/>
    </row>
    <row r="129" ht="12.75">
      <c r="D129" s="48"/>
    </row>
    <row r="130" ht="12.75">
      <c r="D130" s="48"/>
    </row>
    <row r="131" ht="12.75">
      <c r="D131" s="48"/>
    </row>
    <row r="132" ht="12.75">
      <c r="D132" s="48"/>
    </row>
    <row r="133" ht="12.75">
      <c r="D133" s="48"/>
    </row>
    <row r="134" ht="12.75">
      <c r="D134" s="48"/>
    </row>
    <row r="135" ht="12.75">
      <c r="D135" s="48"/>
    </row>
    <row r="136" ht="12.75">
      <c r="D136" s="48"/>
    </row>
    <row r="137" ht="12.75">
      <c r="D137" s="48"/>
    </row>
    <row r="138" ht="12.75">
      <c r="D138" s="48"/>
    </row>
    <row r="139" ht="12.75">
      <c r="D139" s="48"/>
    </row>
    <row r="140" ht="12.75">
      <c r="D140" s="48"/>
    </row>
    <row r="141" ht="12.75">
      <c r="D141" s="48"/>
    </row>
    <row r="142" ht="12.75">
      <c r="D142" s="48"/>
    </row>
    <row r="143" ht="12.75">
      <c r="D143" s="48"/>
    </row>
    <row r="144" ht="12.75">
      <c r="D144" s="48"/>
    </row>
    <row r="145" ht="12.75">
      <c r="D145" s="48"/>
    </row>
    <row r="146" ht="12.75">
      <c r="D146" s="48"/>
    </row>
    <row r="147" ht="12.75">
      <c r="D147" s="48"/>
    </row>
    <row r="148" ht="12.75">
      <c r="D148" s="48"/>
    </row>
    <row r="149" ht="12.75">
      <c r="D149" s="48"/>
    </row>
    <row r="150" ht="12.75">
      <c r="D150" s="48"/>
    </row>
    <row r="151" ht="12.75">
      <c r="D151" s="48"/>
    </row>
    <row r="152" ht="12.75">
      <c r="D152" s="48"/>
    </row>
    <row r="153" ht="12.75">
      <c r="D153" s="48"/>
    </row>
    <row r="154" ht="12.75">
      <c r="D154" s="48"/>
    </row>
    <row r="155" ht="12.75">
      <c r="D155" s="48"/>
    </row>
    <row r="156" ht="12.75">
      <c r="D156" s="48"/>
    </row>
    <row r="157" ht="12.75">
      <c r="D157" s="48"/>
    </row>
    <row r="158" ht="12.75">
      <c r="D158" s="48"/>
    </row>
    <row r="159" ht="12.75">
      <c r="D159" s="48"/>
    </row>
    <row r="160" ht="12.75">
      <c r="D160" s="48"/>
    </row>
    <row r="161" ht="12.75">
      <c r="D161" s="48"/>
    </row>
    <row r="162" ht="12.75">
      <c r="D162" s="48"/>
    </row>
    <row r="163" ht="12.75">
      <c r="D163" s="48"/>
    </row>
    <row r="164" ht="12.75">
      <c r="D164" s="48"/>
    </row>
    <row r="165" ht="12.75">
      <c r="D165" s="48"/>
    </row>
    <row r="166" ht="12.75">
      <c r="D166" s="48"/>
    </row>
    <row r="167" ht="12.75">
      <c r="D167" s="48"/>
    </row>
    <row r="168" ht="12.75">
      <c r="D168" s="48"/>
    </row>
    <row r="169" ht="12.75">
      <c r="D169" s="48"/>
    </row>
    <row r="170" ht="12.75">
      <c r="D170" s="48"/>
    </row>
    <row r="171" ht="12.75">
      <c r="D171" s="48"/>
    </row>
    <row r="172" ht="12.75">
      <c r="D172" s="48"/>
    </row>
    <row r="173" ht="12.75">
      <c r="D173" s="48"/>
    </row>
    <row r="174" ht="12.75">
      <c r="D174" s="48"/>
    </row>
    <row r="175" ht="12.75">
      <c r="D175" s="48"/>
    </row>
    <row r="176" ht="12.75">
      <c r="D176" s="48"/>
    </row>
    <row r="177" ht="12.75">
      <c r="D177" s="48"/>
    </row>
    <row r="178" ht="12.75">
      <c r="D178" s="48"/>
    </row>
    <row r="179" ht="12.75">
      <c r="D179" s="48"/>
    </row>
    <row r="180" ht="12.75">
      <c r="D180" s="48"/>
    </row>
    <row r="181" ht="12.75">
      <c r="D181" s="48"/>
    </row>
    <row r="182" ht="12.75">
      <c r="D182" s="48"/>
    </row>
    <row r="183" ht="12.75">
      <c r="D183" s="48"/>
    </row>
    <row r="184" ht="12.75">
      <c r="D184" s="48"/>
    </row>
    <row r="185" ht="12.75">
      <c r="D185" s="48"/>
    </row>
    <row r="186" ht="12.75">
      <c r="D186" s="48"/>
    </row>
    <row r="187" ht="12.75">
      <c r="D187" s="48"/>
    </row>
    <row r="188" ht="12.75">
      <c r="D188" s="48"/>
    </row>
    <row r="189" ht="12.75">
      <c r="D189" s="48"/>
    </row>
    <row r="190" ht="12.75">
      <c r="D190" s="48"/>
    </row>
    <row r="191" ht="12.75">
      <c r="D191" s="48"/>
    </row>
    <row r="192" ht="12.75">
      <c r="D192" s="48"/>
    </row>
    <row r="193" ht="12.75">
      <c r="D193" s="48"/>
    </row>
    <row r="194" ht="12.75">
      <c r="D194" s="48"/>
    </row>
    <row r="195" ht="12.75">
      <c r="D195" s="48"/>
    </row>
    <row r="196" ht="12.75">
      <c r="D196" s="48"/>
    </row>
    <row r="197" ht="12.75">
      <c r="D197" s="48"/>
    </row>
    <row r="198" ht="12.75">
      <c r="D198" s="48"/>
    </row>
    <row r="199" ht="12.75">
      <c r="D199" s="48"/>
    </row>
    <row r="200" ht="12.75">
      <c r="D200" s="48"/>
    </row>
    <row r="201" ht="12.75">
      <c r="D201" s="48"/>
    </row>
    <row r="202" ht="12.75">
      <c r="D202" s="48"/>
    </row>
    <row r="203" ht="12.75">
      <c r="D203" s="48"/>
    </row>
    <row r="204" ht="12.75">
      <c r="D204" s="48"/>
    </row>
    <row r="205" ht="12.75">
      <c r="D205" s="48"/>
    </row>
    <row r="206" ht="12.75">
      <c r="D206" s="48"/>
    </row>
    <row r="207" ht="12.75">
      <c r="D207" s="48"/>
    </row>
    <row r="208" ht="12.75">
      <c r="D208" s="48"/>
    </row>
    <row r="209" ht="12.75">
      <c r="D209" s="48"/>
    </row>
    <row r="210" ht="12.75">
      <c r="D210" s="48"/>
    </row>
    <row r="211" ht="12.75">
      <c r="D211" s="48"/>
    </row>
    <row r="212" ht="12.75">
      <c r="D212" s="48"/>
    </row>
    <row r="213" ht="12.75">
      <c r="D213" s="48"/>
    </row>
    <row r="214" ht="12.75">
      <c r="D214" s="48"/>
    </row>
    <row r="215" ht="12.75">
      <c r="D215" s="48"/>
    </row>
    <row r="216" ht="12.75">
      <c r="D216" s="48"/>
    </row>
    <row r="217" ht="12.75">
      <c r="D217" s="48"/>
    </row>
    <row r="218" ht="12.75">
      <c r="D218" s="48"/>
    </row>
    <row r="219" ht="12.75">
      <c r="D219" s="48"/>
    </row>
    <row r="220" ht="12.75">
      <c r="D220" s="48"/>
    </row>
    <row r="221" ht="12.75">
      <c r="D221" s="48"/>
    </row>
    <row r="222" ht="12.75">
      <c r="D222" s="48"/>
    </row>
    <row r="223" ht="12.75">
      <c r="D223" s="48"/>
    </row>
    <row r="224" ht="12.75">
      <c r="D224" s="48"/>
    </row>
    <row r="225" ht="12.75">
      <c r="D225" s="48"/>
    </row>
    <row r="226" ht="12.75">
      <c r="D226" s="48"/>
    </row>
    <row r="227" ht="12.75">
      <c r="D227" s="48"/>
    </row>
    <row r="228" ht="12.75">
      <c r="D228" s="48"/>
    </row>
    <row r="229" ht="12.75">
      <c r="D229" s="48"/>
    </row>
    <row r="230" ht="12.75">
      <c r="D230" s="48"/>
    </row>
    <row r="231" ht="12.75">
      <c r="D231" s="48"/>
    </row>
    <row r="232" ht="12.75">
      <c r="D232" s="48"/>
    </row>
    <row r="233" ht="12.75">
      <c r="D233" s="48"/>
    </row>
    <row r="234" ht="12.75">
      <c r="D234" s="48"/>
    </row>
    <row r="235" ht="12.75">
      <c r="D235" s="48"/>
    </row>
    <row r="236" ht="12.75">
      <c r="D236" s="48"/>
    </row>
    <row r="237" ht="12.75">
      <c r="D237" s="48"/>
    </row>
    <row r="238" ht="12.75">
      <c r="D238" s="48"/>
    </row>
    <row r="239" ht="12.75">
      <c r="D239" s="48"/>
    </row>
    <row r="240" ht="12.75">
      <c r="D240" s="48"/>
    </row>
    <row r="241" ht="12.75">
      <c r="D241" s="48"/>
    </row>
    <row r="242" ht="12.75">
      <c r="D242" s="48"/>
    </row>
    <row r="243" ht="12.75">
      <c r="D243" s="48"/>
    </row>
    <row r="244" ht="12.75">
      <c r="D244" s="48"/>
    </row>
    <row r="245" ht="12.75">
      <c r="D245" s="48"/>
    </row>
    <row r="246" ht="12.75">
      <c r="D246" s="48"/>
    </row>
    <row r="247" ht="12.75">
      <c r="D247" s="48"/>
    </row>
    <row r="248" ht="12.75">
      <c r="D248" s="48"/>
    </row>
    <row r="249" ht="12.75">
      <c r="D249" s="48"/>
    </row>
    <row r="250" ht="12.75">
      <c r="D250" s="48"/>
    </row>
    <row r="251" ht="12.75">
      <c r="D251" s="48"/>
    </row>
    <row r="252" ht="12.75">
      <c r="D252" s="48"/>
    </row>
    <row r="253" ht="12.75">
      <c r="D253" s="48"/>
    </row>
    <row r="254" ht="12.75">
      <c r="D254" s="48"/>
    </row>
    <row r="255" ht="12.75">
      <c r="D255" s="48"/>
    </row>
    <row r="256" ht="12.75">
      <c r="D256" s="48"/>
    </row>
    <row r="257" ht="12.75">
      <c r="D257" s="48"/>
    </row>
    <row r="258" ht="12.75">
      <c r="D258" s="48"/>
    </row>
    <row r="259" ht="12.75">
      <c r="D259" s="48"/>
    </row>
    <row r="260" ht="12.75">
      <c r="D260" s="48"/>
    </row>
    <row r="261" ht="12.75">
      <c r="D261" s="48"/>
    </row>
    <row r="262" ht="12.75">
      <c r="D262" s="48"/>
    </row>
    <row r="263" ht="12.75">
      <c r="D263" s="48"/>
    </row>
    <row r="264" ht="12.75">
      <c r="D264" s="48"/>
    </row>
    <row r="265" ht="12.75">
      <c r="D265" s="48"/>
    </row>
    <row r="266" ht="12.75">
      <c r="D266" s="48"/>
    </row>
  </sheetData>
  <sheetProtection/>
  <mergeCells count="8">
    <mergeCell ref="C9:D9"/>
    <mergeCell ref="F9:G9"/>
    <mergeCell ref="A1:G1"/>
    <mergeCell ref="A3:G3"/>
    <mergeCell ref="A4:G4"/>
    <mergeCell ref="A6:G6"/>
    <mergeCell ref="A2:G2"/>
    <mergeCell ref="A5:G5"/>
  </mergeCells>
  <printOptions/>
  <pageMargins left="0.5" right="0" top="0.5" bottom="0" header="0.5" footer="0.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6">
      <selection activeCell="I22" sqref="I22"/>
    </sheetView>
  </sheetViews>
  <sheetFormatPr defaultColWidth="9.140625" defaultRowHeight="12.75"/>
  <cols>
    <col min="1" max="1" width="0.71875" style="43" customWidth="1"/>
    <col min="2" max="2" width="3.7109375" style="43" customWidth="1"/>
    <col min="3" max="3" width="4.57421875" style="43" customWidth="1"/>
    <col min="4" max="4" width="8.00390625" style="43" customWidth="1"/>
    <col min="5" max="5" width="33.7109375" style="43" customWidth="1"/>
    <col min="6" max="7" width="0.85546875" style="43" customWidth="1"/>
    <col min="8" max="8" width="1.28515625" style="43" customWidth="1"/>
    <col min="9" max="9" width="19.140625" style="57" customWidth="1"/>
    <col min="10" max="10" width="4.421875" style="43" customWidth="1"/>
    <col min="11" max="11" width="18.7109375" style="43" customWidth="1"/>
    <col min="12" max="12" width="2.140625" style="43" customWidth="1"/>
    <col min="13" max="13" width="9.140625" style="43" customWidth="1"/>
    <col min="14" max="14" width="19.140625" style="57" hidden="1" customWidth="1"/>
    <col min="15" max="16384" width="9.140625" style="43" customWidth="1"/>
  </cols>
  <sheetData>
    <row r="1" spans="1:14" ht="15.75">
      <c r="A1" s="105" t="s">
        <v>149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N1" s="43"/>
    </row>
    <row r="2" spans="2:14" ht="12.75">
      <c r="B2" s="110" t="s">
        <v>18</v>
      </c>
      <c r="C2" s="110"/>
      <c r="D2" s="110"/>
      <c r="E2" s="110"/>
      <c r="F2" s="110"/>
      <c r="G2" s="110"/>
      <c r="H2" s="110"/>
      <c r="I2" s="110"/>
      <c r="J2" s="110"/>
      <c r="K2" s="110"/>
      <c r="N2" s="43"/>
    </row>
    <row r="3" spans="1:14" ht="12.75">
      <c r="A3" s="111" t="s">
        <v>173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N3" s="43"/>
    </row>
    <row r="4" spans="1:14" ht="12.75">
      <c r="A4" s="44"/>
      <c r="B4" s="44"/>
      <c r="C4" s="44"/>
      <c r="D4" s="44"/>
      <c r="E4" s="44"/>
      <c r="F4" s="44"/>
      <c r="G4" s="44"/>
      <c r="H4" s="44"/>
      <c r="I4" s="44"/>
      <c r="N4" s="44"/>
    </row>
    <row r="5" spans="9:14" s="45" customFormat="1" ht="12.75">
      <c r="I5" s="46" t="s">
        <v>15</v>
      </c>
      <c r="N5" s="46" t="s">
        <v>15</v>
      </c>
    </row>
    <row r="6" spans="9:14" s="45" customFormat="1" ht="12.75" customHeight="1">
      <c r="I6" s="69" t="s">
        <v>137</v>
      </c>
      <c r="J6" s="48"/>
      <c r="K6" s="70" t="s">
        <v>138</v>
      </c>
      <c r="N6" s="69" t="s">
        <v>137</v>
      </c>
    </row>
    <row r="7" spans="9:14" s="45" customFormat="1" ht="12.75">
      <c r="I7" s="70" t="s">
        <v>171</v>
      </c>
      <c r="J7" s="48"/>
      <c r="K7" s="70" t="s">
        <v>153</v>
      </c>
      <c r="N7" s="70" t="s">
        <v>144</v>
      </c>
    </row>
    <row r="8" spans="9:14" s="45" customFormat="1" ht="12.75">
      <c r="I8" s="71" t="s">
        <v>27</v>
      </c>
      <c r="J8" s="48"/>
      <c r="K8" s="71" t="s">
        <v>27</v>
      </c>
      <c r="N8" s="71" t="s">
        <v>27</v>
      </c>
    </row>
    <row r="9" spans="2:14" s="45" customFormat="1" ht="12.75">
      <c r="B9" s="47" t="s">
        <v>28</v>
      </c>
      <c r="I9" s="18"/>
      <c r="N9" s="18"/>
    </row>
    <row r="10" spans="2:14" s="45" customFormat="1" ht="12.75">
      <c r="B10" s="45" t="s">
        <v>106</v>
      </c>
      <c r="G10" s="18"/>
      <c r="H10" s="18"/>
      <c r="I10" s="18">
        <v>9032</v>
      </c>
      <c r="K10" s="93">
        <v>9375</v>
      </c>
      <c r="N10" s="18">
        <v>9195</v>
      </c>
    </row>
    <row r="11" spans="2:14" s="45" customFormat="1" ht="12.75" hidden="1">
      <c r="B11" s="45" t="s">
        <v>29</v>
      </c>
      <c r="G11" s="18"/>
      <c r="H11" s="18"/>
      <c r="I11" s="18">
        <v>0</v>
      </c>
      <c r="K11" s="48">
        <v>0</v>
      </c>
      <c r="N11" s="18">
        <v>0</v>
      </c>
    </row>
    <row r="12" spans="2:14" s="45" customFormat="1" ht="12.75" hidden="1">
      <c r="B12" s="45" t="s">
        <v>30</v>
      </c>
      <c r="G12" s="18"/>
      <c r="H12" s="18"/>
      <c r="I12" s="18">
        <v>0</v>
      </c>
      <c r="K12" s="94">
        <v>0</v>
      </c>
      <c r="N12" s="18">
        <v>0</v>
      </c>
    </row>
    <row r="13" spans="2:14" s="45" customFormat="1" ht="12.75">
      <c r="B13" s="45" t="s">
        <v>31</v>
      </c>
      <c r="G13" s="18"/>
      <c r="H13" s="18"/>
      <c r="I13" s="18">
        <v>1179</v>
      </c>
      <c r="K13" s="48">
        <v>842</v>
      </c>
      <c r="N13" s="18">
        <v>105</v>
      </c>
    </row>
    <row r="14" spans="2:14" s="45" customFormat="1" ht="12.75" customHeight="1" hidden="1">
      <c r="B14" s="45" t="s">
        <v>133</v>
      </c>
      <c r="G14" s="18"/>
      <c r="H14" s="18"/>
      <c r="I14" s="18">
        <v>0</v>
      </c>
      <c r="K14" s="18">
        <v>0</v>
      </c>
      <c r="N14" s="18">
        <v>176</v>
      </c>
    </row>
    <row r="15" spans="2:14" s="45" customFormat="1" ht="12.75">
      <c r="B15" s="45" t="s">
        <v>134</v>
      </c>
      <c r="G15" s="18"/>
      <c r="H15" s="18"/>
      <c r="I15" s="18">
        <v>221</v>
      </c>
      <c r="K15" s="48">
        <v>217</v>
      </c>
      <c r="N15" s="18">
        <v>69</v>
      </c>
    </row>
    <row r="16" spans="7:14" s="45" customFormat="1" ht="12.75">
      <c r="G16" s="18"/>
      <c r="H16" s="18"/>
      <c r="I16" s="49">
        <f>SUM(I10:I15)</f>
        <v>10432</v>
      </c>
      <c r="K16" s="49">
        <f>SUM(K10:K15)</f>
        <v>10434</v>
      </c>
      <c r="N16" s="49">
        <f>SUM(N10:N15)</f>
        <v>9545</v>
      </c>
    </row>
    <row r="17" spans="7:14" s="45" customFormat="1" ht="12.75">
      <c r="G17" s="18"/>
      <c r="H17" s="18"/>
      <c r="I17" s="18"/>
      <c r="N17" s="18"/>
    </row>
    <row r="18" spans="2:14" s="45" customFormat="1" ht="12.75">
      <c r="B18" s="47" t="s">
        <v>32</v>
      </c>
      <c r="G18" s="18"/>
      <c r="H18" s="18"/>
      <c r="I18" s="18"/>
      <c r="N18" s="18"/>
    </row>
    <row r="19" spans="2:14" s="45" customFormat="1" ht="12.75">
      <c r="B19" s="45" t="s">
        <v>33</v>
      </c>
      <c r="G19" s="6"/>
      <c r="H19" s="6"/>
      <c r="I19" s="50">
        <v>4458</v>
      </c>
      <c r="K19" s="95">
        <v>5338</v>
      </c>
      <c r="N19" s="50">
        <v>5305</v>
      </c>
    </row>
    <row r="20" spans="2:14" s="45" customFormat="1" ht="12.75">
      <c r="B20" s="45" t="s">
        <v>107</v>
      </c>
      <c r="G20" s="6"/>
      <c r="H20" s="6"/>
      <c r="I20" s="19">
        <v>12781</v>
      </c>
      <c r="K20" s="96">
        <v>13572</v>
      </c>
      <c r="N20" s="19">
        <v>15436</v>
      </c>
    </row>
    <row r="21" spans="2:14" s="45" customFormat="1" ht="12.75">
      <c r="B21" s="45" t="s">
        <v>156</v>
      </c>
      <c r="G21" s="6"/>
      <c r="H21" s="6"/>
      <c r="I21" s="19">
        <v>843</v>
      </c>
      <c r="K21" s="96">
        <v>1004</v>
      </c>
      <c r="N21" s="19"/>
    </row>
    <row r="22" spans="2:14" s="45" customFormat="1" ht="12.75">
      <c r="B22" s="45" t="s">
        <v>110</v>
      </c>
      <c r="G22" s="6"/>
      <c r="H22" s="6"/>
      <c r="I22" s="19">
        <v>1345</v>
      </c>
      <c r="K22" s="96">
        <v>1234</v>
      </c>
      <c r="N22" s="19">
        <v>2291</v>
      </c>
    </row>
    <row r="23" spans="2:14" s="45" customFormat="1" ht="12.75" hidden="1">
      <c r="B23" s="45" t="s">
        <v>34</v>
      </c>
      <c r="G23" s="6"/>
      <c r="H23" s="6"/>
      <c r="I23" s="19">
        <v>0</v>
      </c>
      <c r="K23" s="96">
        <v>0</v>
      </c>
      <c r="N23" s="19" t="e">
        <f>SUM(#REF!)+#REF!-#REF!</f>
        <v>#REF!</v>
      </c>
    </row>
    <row r="24" spans="2:14" s="45" customFormat="1" ht="12.75" hidden="1">
      <c r="B24" s="45" t="s">
        <v>35</v>
      </c>
      <c r="G24" s="6"/>
      <c r="H24" s="6"/>
      <c r="I24" s="19">
        <v>0</v>
      </c>
      <c r="K24" s="96">
        <v>0</v>
      </c>
      <c r="N24" s="19" t="e">
        <f>SUM(#REF!)+#REF!-#REF!</f>
        <v>#REF!</v>
      </c>
    </row>
    <row r="25" spans="2:14" s="45" customFormat="1" ht="12.75" hidden="1">
      <c r="B25" s="45" t="s">
        <v>36</v>
      </c>
      <c r="G25" s="6"/>
      <c r="H25" s="6"/>
      <c r="I25" s="19">
        <v>0</v>
      </c>
      <c r="K25" s="96">
        <v>0</v>
      </c>
      <c r="N25" s="19" t="e">
        <f>SUM(#REF!)+#REF!-#REF!</f>
        <v>#REF!</v>
      </c>
    </row>
    <row r="26" spans="2:14" s="45" customFormat="1" ht="12.75">
      <c r="B26" s="45" t="s">
        <v>37</v>
      </c>
      <c r="G26" s="6"/>
      <c r="H26" s="6"/>
      <c r="I26" s="19">
        <v>0</v>
      </c>
      <c r="K26" s="96">
        <v>131</v>
      </c>
      <c r="N26" s="19">
        <v>101</v>
      </c>
    </row>
    <row r="27" spans="2:14" s="45" customFormat="1" ht="12.75" customHeight="1" hidden="1">
      <c r="B27" s="45" t="s">
        <v>38</v>
      </c>
      <c r="G27" s="18"/>
      <c r="H27" s="18"/>
      <c r="I27" s="19">
        <v>0</v>
      </c>
      <c r="K27" s="96">
        <v>0</v>
      </c>
      <c r="N27" s="19">
        <v>0</v>
      </c>
    </row>
    <row r="28" spans="2:14" s="45" customFormat="1" ht="12.75">
      <c r="B28" s="45" t="s">
        <v>39</v>
      </c>
      <c r="G28" s="6"/>
      <c r="H28" s="6"/>
      <c r="I28" s="19">
        <v>3900</v>
      </c>
      <c r="K28" s="96">
        <v>3900</v>
      </c>
      <c r="N28" s="19">
        <v>4150</v>
      </c>
    </row>
    <row r="29" spans="2:14" s="45" customFormat="1" ht="12.75">
      <c r="B29" s="45" t="s">
        <v>40</v>
      </c>
      <c r="G29" s="6"/>
      <c r="H29" s="6"/>
      <c r="I29" s="19">
        <v>1177</v>
      </c>
      <c r="K29" s="97">
        <v>1181</v>
      </c>
      <c r="N29" s="19">
        <v>1338</v>
      </c>
    </row>
    <row r="30" spans="7:14" s="45" customFormat="1" ht="12.75">
      <c r="G30" s="6"/>
      <c r="H30" s="6"/>
      <c r="I30" s="51">
        <f>SUM(I19:I29)</f>
        <v>24504</v>
      </c>
      <c r="K30" s="51">
        <f>SUM(K19:K29)</f>
        <v>26360</v>
      </c>
      <c r="N30" s="51">
        <f>N19+N20+N22+N26+N27+N28+N29</f>
        <v>28621</v>
      </c>
    </row>
    <row r="31" spans="7:14" s="45" customFormat="1" ht="9" customHeight="1">
      <c r="G31" s="6"/>
      <c r="H31" s="6"/>
      <c r="I31" s="19"/>
      <c r="K31" s="98"/>
      <c r="N31" s="19"/>
    </row>
    <row r="32" spans="2:14" s="45" customFormat="1" ht="12.75">
      <c r="B32" s="31" t="s">
        <v>54</v>
      </c>
      <c r="G32" s="6"/>
      <c r="H32" s="6"/>
      <c r="I32" s="19"/>
      <c r="K32" s="98"/>
      <c r="N32" s="19"/>
    </row>
    <row r="33" spans="2:14" s="45" customFormat="1" ht="12.75">
      <c r="B33" s="45" t="s">
        <v>108</v>
      </c>
      <c r="G33" s="6"/>
      <c r="H33" s="6"/>
      <c r="I33" s="19">
        <v>6525</v>
      </c>
      <c r="K33" s="96">
        <v>6092</v>
      </c>
      <c r="N33" s="19">
        <v>5244</v>
      </c>
    </row>
    <row r="34" spans="2:14" s="45" customFormat="1" ht="12.75">
      <c r="B34" s="45" t="s">
        <v>109</v>
      </c>
      <c r="G34" s="6"/>
      <c r="H34" s="6"/>
      <c r="I34" s="19">
        <v>122</v>
      </c>
      <c r="K34" s="96">
        <v>307</v>
      </c>
      <c r="N34" s="19">
        <v>613</v>
      </c>
    </row>
    <row r="35" spans="2:14" s="45" customFormat="1" ht="12.75" hidden="1">
      <c r="B35" s="45" t="s">
        <v>42</v>
      </c>
      <c r="G35" s="6"/>
      <c r="H35" s="6"/>
      <c r="I35" s="19">
        <v>0</v>
      </c>
      <c r="K35" s="96">
        <v>0</v>
      </c>
      <c r="N35" s="19">
        <v>0</v>
      </c>
    </row>
    <row r="36" spans="2:14" s="45" customFormat="1" ht="12.75">
      <c r="B36" s="45" t="s">
        <v>111</v>
      </c>
      <c r="I36" s="19">
        <v>261</v>
      </c>
      <c r="K36" s="96">
        <v>332</v>
      </c>
      <c r="N36" s="19">
        <v>700</v>
      </c>
    </row>
    <row r="37" spans="2:14" s="45" customFormat="1" ht="12.75">
      <c r="B37" s="52" t="s">
        <v>164</v>
      </c>
      <c r="I37" s="19">
        <v>4014</v>
      </c>
      <c r="K37" s="96">
        <v>3029</v>
      </c>
      <c r="N37" s="19"/>
    </row>
    <row r="38" spans="2:14" s="45" customFormat="1" ht="12.75">
      <c r="B38" s="45" t="s">
        <v>165</v>
      </c>
      <c r="F38" s="53"/>
      <c r="I38" s="19">
        <f>1626+307+218</f>
        <v>2151</v>
      </c>
      <c r="K38" s="96">
        <f>6840-K37</f>
        <v>3811</v>
      </c>
      <c r="N38" s="19">
        <v>3912</v>
      </c>
    </row>
    <row r="39" spans="1:14" s="45" customFormat="1" ht="12.75">
      <c r="A39" s="45" t="s">
        <v>15</v>
      </c>
      <c r="F39" s="53"/>
      <c r="G39" s="6"/>
      <c r="H39" s="6"/>
      <c r="I39" s="51">
        <f>SUM(I33:I38)</f>
        <v>13073</v>
      </c>
      <c r="K39" s="51">
        <f>SUM(K33:K38)</f>
        <v>13571</v>
      </c>
      <c r="N39" s="51">
        <f>SUM(N33:N38)</f>
        <v>10469</v>
      </c>
    </row>
    <row r="40" spans="5:14" s="45" customFormat="1" ht="9" customHeight="1">
      <c r="E40" s="53"/>
      <c r="F40" s="53"/>
      <c r="G40" s="6"/>
      <c r="H40" s="6"/>
      <c r="I40" s="18"/>
      <c r="K40" s="99"/>
      <c r="N40" s="18"/>
    </row>
    <row r="41" spans="2:14" s="45" customFormat="1" ht="12.75">
      <c r="B41" s="31" t="s">
        <v>43</v>
      </c>
      <c r="E41" s="53"/>
      <c r="F41" s="53"/>
      <c r="G41" s="6"/>
      <c r="H41" s="6"/>
      <c r="I41" s="18">
        <f>+I30-I39</f>
        <v>11431</v>
      </c>
      <c r="K41" s="18">
        <f>+K30-K39</f>
        <v>12789</v>
      </c>
      <c r="N41" s="18">
        <f>+N30-N39</f>
        <v>18152</v>
      </c>
    </row>
    <row r="42" spans="5:14" s="45" customFormat="1" ht="12.75" customHeight="1">
      <c r="E42" s="53"/>
      <c r="F42" s="53"/>
      <c r="G42" s="6"/>
      <c r="H42" s="6"/>
      <c r="I42" s="18"/>
      <c r="K42" s="99"/>
      <c r="N42" s="18"/>
    </row>
    <row r="43" spans="2:14" s="45" customFormat="1" ht="12.75">
      <c r="B43" s="31" t="s">
        <v>55</v>
      </c>
      <c r="E43" s="53"/>
      <c r="F43" s="53"/>
      <c r="G43" s="6"/>
      <c r="H43" s="6"/>
      <c r="I43" s="18"/>
      <c r="K43" s="99"/>
      <c r="N43" s="18"/>
    </row>
    <row r="44" spans="3:14" s="45" customFormat="1" ht="12.75">
      <c r="C44" s="45" t="s">
        <v>103</v>
      </c>
      <c r="D44" s="31"/>
      <c r="E44" s="53"/>
      <c r="F44" s="53"/>
      <c r="G44" s="6"/>
      <c r="H44" s="6"/>
      <c r="I44" s="50">
        <f>573+4418</f>
        <v>4991</v>
      </c>
      <c r="K44" s="95">
        <v>5234</v>
      </c>
      <c r="N44" s="50">
        <v>5497</v>
      </c>
    </row>
    <row r="45" spans="3:14" s="45" customFormat="1" ht="12.75">
      <c r="C45" s="45" t="s">
        <v>44</v>
      </c>
      <c r="D45" s="31"/>
      <c r="E45" s="53"/>
      <c r="F45" s="53"/>
      <c r="G45" s="6"/>
      <c r="H45" s="6"/>
      <c r="I45" s="54">
        <v>1</v>
      </c>
      <c r="K45" s="97">
        <v>2</v>
      </c>
      <c r="N45" s="54">
        <v>66</v>
      </c>
    </row>
    <row r="46" spans="4:14" s="45" customFormat="1" ht="12.75">
      <c r="D46" s="31"/>
      <c r="E46" s="53"/>
      <c r="F46" s="53"/>
      <c r="G46" s="6"/>
      <c r="H46" s="6"/>
      <c r="I46" s="18">
        <f>-SUM(I44:I45)</f>
        <v>-4992</v>
      </c>
      <c r="K46" s="18">
        <f>-SUM(K44:K45)</f>
        <v>-5236</v>
      </c>
      <c r="N46" s="18">
        <f>-SUM(N44:N45)</f>
        <v>-5563</v>
      </c>
    </row>
    <row r="47" spans="5:14" s="45" customFormat="1" ht="13.5" thickBot="1">
      <c r="E47" s="53"/>
      <c r="F47" s="53"/>
      <c r="G47" s="6"/>
      <c r="H47" s="6"/>
      <c r="I47" s="7">
        <f>+I16+I41+I46</f>
        <v>16871</v>
      </c>
      <c r="K47" s="7">
        <f>+K16+K41+K46</f>
        <v>17987</v>
      </c>
      <c r="N47" s="7">
        <f>+N16+N41+N46</f>
        <v>22134</v>
      </c>
    </row>
    <row r="48" spans="5:14" s="45" customFormat="1" ht="12.75">
      <c r="E48" s="53"/>
      <c r="F48" s="53"/>
      <c r="G48" s="18"/>
      <c r="H48" s="18"/>
      <c r="I48" s="18"/>
      <c r="K48" s="99"/>
      <c r="N48" s="18"/>
    </row>
    <row r="49" spans="2:14" s="45" customFormat="1" ht="12.75">
      <c r="B49" s="31" t="s">
        <v>45</v>
      </c>
      <c r="G49" s="18"/>
      <c r="H49" s="18"/>
      <c r="I49" s="18"/>
      <c r="K49" s="99"/>
      <c r="N49" s="18"/>
    </row>
    <row r="50" spans="2:14" s="45" customFormat="1" ht="12.75">
      <c r="B50" s="45" t="s">
        <v>46</v>
      </c>
      <c r="G50" s="6"/>
      <c r="H50" s="6"/>
      <c r="I50" s="18">
        <v>9798</v>
      </c>
      <c r="K50" s="100">
        <v>9798</v>
      </c>
      <c r="N50" s="18">
        <v>9798</v>
      </c>
    </row>
    <row r="51" spans="2:14" s="45" customFormat="1" ht="12.75" hidden="1">
      <c r="B51" s="45" t="s">
        <v>47</v>
      </c>
      <c r="G51" s="6"/>
      <c r="H51" s="6"/>
      <c r="I51" s="18" t="e">
        <f>SUM(#REF!)+#REF!-#REF!</f>
        <v>#REF!</v>
      </c>
      <c r="K51" s="100" t="s">
        <v>19</v>
      </c>
      <c r="N51" s="18" t="e">
        <f>SUM(#REF!)+#REF!-#REF!</f>
        <v>#REF!</v>
      </c>
    </row>
    <row r="52" spans="2:14" s="45" customFormat="1" ht="12.75">
      <c r="B52" s="45" t="s">
        <v>48</v>
      </c>
      <c r="G52" s="6"/>
      <c r="H52" s="6"/>
      <c r="I52" s="18">
        <v>7398</v>
      </c>
      <c r="K52" s="100">
        <v>7398</v>
      </c>
      <c r="N52" s="18">
        <v>7397</v>
      </c>
    </row>
    <row r="53" spans="2:14" s="45" customFormat="1" ht="12.75">
      <c r="B53" s="45" t="s">
        <v>166</v>
      </c>
      <c r="G53" s="6"/>
      <c r="H53" s="6"/>
      <c r="I53" s="18">
        <f>791-1116</f>
        <v>-325</v>
      </c>
      <c r="K53" s="100">
        <v>791</v>
      </c>
      <c r="N53" s="18">
        <v>4756</v>
      </c>
    </row>
    <row r="54" spans="2:14" s="45" customFormat="1" ht="12.75" hidden="1">
      <c r="B54" s="45" t="s">
        <v>49</v>
      </c>
      <c r="G54" s="6"/>
      <c r="H54" s="6"/>
      <c r="I54" s="18">
        <v>0</v>
      </c>
      <c r="K54" s="99">
        <v>0</v>
      </c>
      <c r="N54" s="18">
        <v>0</v>
      </c>
    </row>
    <row r="55" spans="2:14" s="45" customFormat="1" ht="12.75" hidden="1">
      <c r="B55" s="45" t="s">
        <v>50</v>
      </c>
      <c r="G55" s="6"/>
      <c r="H55" s="6"/>
      <c r="I55" s="18">
        <v>0</v>
      </c>
      <c r="K55" s="99">
        <v>0</v>
      </c>
      <c r="N55" s="18">
        <v>0</v>
      </c>
    </row>
    <row r="56" spans="2:14" s="45" customFormat="1" ht="12.75" hidden="1">
      <c r="B56" s="45" t="s">
        <v>51</v>
      </c>
      <c r="G56" s="6"/>
      <c r="H56" s="6"/>
      <c r="I56" s="18" t="e">
        <f>SUM(#REF!)+#REF!-#REF!</f>
        <v>#REF!</v>
      </c>
      <c r="K56" s="99" t="e">
        <f>SUM(#REF!)+#REF!-#REF!</f>
        <v>#REF!</v>
      </c>
      <c r="N56" s="18" t="e">
        <f>SUM(#REF!)+#REF!-#REF!</f>
        <v>#REF!</v>
      </c>
    </row>
    <row r="57" spans="2:14" s="45" customFormat="1" ht="13.5" thickBot="1">
      <c r="B57" s="31" t="s">
        <v>52</v>
      </c>
      <c r="G57" s="6"/>
      <c r="H57" s="6"/>
      <c r="I57" s="7">
        <f>I50+I52+I53</f>
        <v>16871</v>
      </c>
      <c r="K57" s="7">
        <f>K50+K52+K53</f>
        <v>17987</v>
      </c>
      <c r="N57" s="7">
        <f>N50+N52+N53</f>
        <v>21951</v>
      </c>
    </row>
    <row r="58" spans="7:14" s="45" customFormat="1" ht="12.75">
      <c r="G58" s="6"/>
      <c r="H58" s="6"/>
      <c r="I58" s="6" t="s">
        <v>15</v>
      </c>
      <c r="K58" s="101" t="s">
        <v>15</v>
      </c>
      <c r="N58" s="6" t="s">
        <v>15</v>
      </c>
    </row>
    <row r="59" spans="7:14" s="45" customFormat="1" ht="12.75">
      <c r="G59" s="6"/>
      <c r="H59" s="6"/>
      <c r="I59" s="6"/>
      <c r="K59" s="101"/>
      <c r="N59" s="6"/>
    </row>
    <row r="60" spans="7:14" s="45" customFormat="1" ht="12.75" hidden="1">
      <c r="G60" s="6"/>
      <c r="H60" s="6"/>
      <c r="I60" s="6">
        <f>+I53</f>
        <v>-325</v>
      </c>
      <c r="K60" s="101">
        <f>+K53</f>
        <v>791</v>
      </c>
      <c r="N60" s="6">
        <f>+N53</f>
        <v>4756</v>
      </c>
    </row>
    <row r="61" spans="7:14" s="45" customFormat="1" ht="12.75" hidden="1">
      <c r="G61" s="6"/>
      <c r="H61" s="6"/>
      <c r="I61" s="6">
        <v>2609204</v>
      </c>
      <c r="K61" s="101">
        <v>2609204</v>
      </c>
      <c r="N61" s="6">
        <v>2609204</v>
      </c>
    </row>
    <row r="62" spans="9:14" s="45" customFormat="1" ht="12.75" hidden="1">
      <c r="I62" s="18">
        <f>+I60-I61</f>
        <v>-2609529</v>
      </c>
      <c r="K62" s="99">
        <f>+K60-K61</f>
        <v>-2608413</v>
      </c>
      <c r="N62" s="18">
        <f>+N60-N61</f>
        <v>-2604448</v>
      </c>
    </row>
    <row r="63" spans="9:14" s="45" customFormat="1" ht="12.75" hidden="1">
      <c r="I63" s="18"/>
      <c r="K63" s="99"/>
      <c r="N63" s="18"/>
    </row>
    <row r="64" spans="9:14" s="45" customFormat="1" ht="12.75" hidden="1">
      <c r="I64" s="18"/>
      <c r="K64" s="99"/>
      <c r="N64" s="18"/>
    </row>
    <row r="65" spans="9:14" s="45" customFormat="1" ht="12.75" hidden="1">
      <c r="I65" s="18"/>
      <c r="K65" s="99"/>
      <c r="N65" s="18"/>
    </row>
    <row r="66" spans="2:14" s="45" customFormat="1" ht="13.5" thickBot="1">
      <c r="B66" s="45" t="s">
        <v>102</v>
      </c>
      <c r="G66" s="45" t="s">
        <v>100</v>
      </c>
      <c r="I66" s="55">
        <f>(I57)/(I50*10)*100</f>
        <v>17.2188201673811</v>
      </c>
      <c r="K66" s="55">
        <f>(K57)/(K50*10)*100</f>
        <v>18.35782812818943</v>
      </c>
      <c r="N66" s="55">
        <f>(N57)/(N50*10)*100</f>
        <v>22.403551745254134</v>
      </c>
    </row>
    <row r="67" spans="9:14" s="45" customFormat="1" ht="12.75">
      <c r="I67" s="56"/>
      <c r="N67" s="56"/>
    </row>
    <row r="68" spans="2:14" s="45" customFormat="1" ht="12.75">
      <c r="B68" s="45" t="s">
        <v>53</v>
      </c>
      <c r="I68" s="18"/>
      <c r="N68" s="18"/>
    </row>
    <row r="69" spans="9:14" s="45" customFormat="1" ht="12.75">
      <c r="I69" s="18"/>
      <c r="N69" s="18"/>
    </row>
    <row r="70" s="30" customFormat="1" ht="12.75">
      <c r="B70" s="30" t="s">
        <v>104</v>
      </c>
    </row>
    <row r="71" spans="1:2" s="30" customFormat="1" ht="12.75">
      <c r="A71" s="43"/>
      <c r="B71" s="20" t="s">
        <v>181</v>
      </c>
    </row>
    <row r="72" spans="2:14" s="45" customFormat="1" ht="12.75">
      <c r="B72" s="45" t="s">
        <v>150</v>
      </c>
      <c r="I72" s="18"/>
      <c r="N72" s="18"/>
    </row>
    <row r="73" spans="9:14" s="45" customFormat="1" ht="12.75">
      <c r="I73" s="18"/>
      <c r="N73" s="18"/>
    </row>
    <row r="74" spans="9:14" s="45" customFormat="1" ht="12.75">
      <c r="I74" s="18"/>
      <c r="N74" s="18"/>
    </row>
    <row r="75" spans="9:14" s="45" customFormat="1" ht="12.75">
      <c r="I75" s="18"/>
      <c r="N75" s="18"/>
    </row>
    <row r="76" spans="9:14" s="45" customFormat="1" ht="12.75">
      <c r="I76" s="18"/>
      <c r="N76" s="18"/>
    </row>
    <row r="77" spans="9:14" s="45" customFormat="1" ht="12.75">
      <c r="I77" s="18"/>
      <c r="N77" s="18"/>
    </row>
    <row r="78" spans="9:14" s="45" customFormat="1" ht="12.75">
      <c r="I78" s="18"/>
      <c r="N78" s="18"/>
    </row>
    <row r="79" spans="9:14" s="45" customFormat="1" ht="12.75">
      <c r="I79" s="18"/>
      <c r="N79" s="18"/>
    </row>
    <row r="80" spans="9:14" s="45" customFormat="1" ht="12.75">
      <c r="I80" s="18"/>
      <c r="N80" s="18"/>
    </row>
    <row r="81" spans="9:14" s="45" customFormat="1" ht="12.75">
      <c r="I81" s="18"/>
      <c r="N81" s="18"/>
    </row>
    <row r="82" spans="9:14" s="45" customFormat="1" ht="12.75">
      <c r="I82" s="18"/>
      <c r="N82" s="18"/>
    </row>
  </sheetData>
  <sheetProtection/>
  <mergeCells count="3">
    <mergeCell ref="A1:K1"/>
    <mergeCell ref="B2:K2"/>
    <mergeCell ref="A3:K3"/>
  </mergeCells>
  <printOptions/>
  <pageMargins left="0.69" right="0" top="0.75" bottom="0" header="0.5" footer="0.5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G330"/>
  <sheetViews>
    <sheetView tabSelected="1" zoomScalePageLayoutView="0" workbookViewId="0" topLeftCell="A50">
      <selection activeCell="S58" sqref="S58"/>
    </sheetView>
  </sheetViews>
  <sheetFormatPr defaultColWidth="1.7109375" defaultRowHeight="12.75"/>
  <cols>
    <col min="1" max="14" width="1.7109375" style="43" customWidth="1"/>
    <col min="15" max="15" width="2.00390625" style="43" customWidth="1"/>
    <col min="16" max="21" width="1.7109375" style="43" customWidth="1"/>
    <col min="22" max="22" width="12.140625" style="43" customWidth="1"/>
    <col min="23" max="23" width="11.8515625" style="43" customWidth="1"/>
    <col min="24" max="24" width="14.00390625" style="57" customWidth="1"/>
    <col min="25" max="26" width="14.8515625" style="57" customWidth="1"/>
    <col min="27" max="85" width="1.7109375" style="57" customWidth="1"/>
    <col min="86" max="16384" width="1.7109375" style="43" customWidth="1"/>
  </cols>
  <sheetData>
    <row r="1" spans="1:33" ht="20.25" customHeight="1">
      <c r="A1" s="105" t="s">
        <v>149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58"/>
      <c r="AA1" s="58"/>
      <c r="AB1" s="58"/>
      <c r="AC1" s="58"/>
      <c r="AD1" s="58"/>
      <c r="AE1" s="58"/>
      <c r="AF1" s="58"/>
      <c r="AG1" s="57" t="s">
        <v>155</v>
      </c>
    </row>
    <row r="2" spans="1:32" ht="12.75">
      <c r="A2" s="108" t="s">
        <v>18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59"/>
      <c r="AA2" s="59"/>
      <c r="AB2" s="59"/>
      <c r="AC2" s="59"/>
      <c r="AD2" s="59"/>
      <c r="AE2" s="59"/>
      <c r="AF2" s="59"/>
    </row>
    <row r="3" spans="1:85" s="62" customFormat="1" ht="15">
      <c r="A3" s="106" t="s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60"/>
      <c r="AA3" s="60"/>
      <c r="AB3" s="60"/>
      <c r="AC3" s="60"/>
      <c r="AD3" s="60"/>
      <c r="AE3" s="60"/>
      <c r="AF3" s="60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</row>
    <row r="4" spans="1:85" s="62" customFormat="1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</row>
    <row r="5" spans="1:32" ht="12.75">
      <c r="A5" s="113" t="s">
        <v>136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64"/>
      <c r="AA5" s="64"/>
      <c r="AB5" s="64"/>
      <c r="AC5" s="64"/>
      <c r="AD5" s="64"/>
      <c r="AE5" s="64"/>
      <c r="AF5" s="64"/>
    </row>
    <row r="6" spans="1:85" s="45" customFormat="1" ht="12.75">
      <c r="A6" s="112" t="s">
        <v>146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65"/>
      <c r="AA6" s="65"/>
      <c r="AB6" s="65"/>
      <c r="AC6" s="65"/>
      <c r="AD6" s="65"/>
      <c r="AE6" s="65"/>
      <c r="AF6" s="65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</row>
    <row r="7" spans="1:85" s="45" customFormat="1" ht="12.7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79"/>
      <c r="Y7" s="79"/>
      <c r="Z7" s="63"/>
      <c r="AA7" s="63"/>
      <c r="AB7" s="63"/>
      <c r="AC7" s="63"/>
      <c r="AD7" s="63"/>
      <c r="AE7" s="63"/>
      <c r="AF7" s="63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</row>
    <row r="8" spans="24:85" s="45" customFormat="1" ht="12.75" customHeight="1">
      <c r="X8" s="46" t="s">
        <v>75</v>
      </c>
      <c r="Y8" s="46" t="s">
        <v>5</v>
      </c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</row>
    <row r="9" spans="24:85" s="45" customFormat="1" ht="12.75">
      <c r="X9" s="46" t="s">
        <v>4</v>
      </c>
      <c r="Y9" s="46" t="s">
        <v>7</v>
      </c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</row>
    <row r="10" spans="24:85" s="45" customFormat="1" ht="12.75" customHeight="1">
      <c r="X10" s="46" t="s">
        <v>76</v>
      </c>
      <c r="Y10" s="46" t="s">
        <v>76</v>
      </c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</row>
    <row r="11" spans="24:85" s="45" customFormat="1" ht="12.75" customHeight="1">
      <c r="X11" s="46" t="s">
        <v>171</v>
      </c>
      <c r="Y11" s="46" t="s">
        <v>170</v>
      </c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</row>
    <row r="12" spans="24:85" s="45" customFormat="1" ht="12.75">
      <c r="X12" s="46" t="s">
        <v>77</v>
      </c>
      <c r="Y12" s="46" t="s">
        <v>77</v>
      </c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</row>
    <row r="13" spans="2:85" s="45" customFormat="1" ht="12.75">
      <c r="B13" s="31" t="s">
        <v>56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</row>
    <row r="14" spans="2:85" s="45" customFormat="1" ht="12.75">
      <c r="B14" s="52" t="s">
        <v>162</v>
      </c>
      <c r="X14" s="18">
        <v>-1372</v>
      </c>
      <c r="Y14" s="100">
        <v>-2381</v>
      </c>
      <c r="Z14" s="18" t="s">
        <v>15</v>
      </c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</row>
    <row r="15" spans="2:85" s="45" customFormat="1" ht="12.75">
      <c r="B15" s="45" t="s">
        <v>57</v>
      </c>
      <c r="X15" s="18"/>
      <c r="Y15" s="100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</row>
    <row r="16" spans="3:85" s="45" customFormat="1" ht="12.75">
      <c r="C16" s="45" t="s">
        <v>20</v>
      </c>
      <c r="X16" s="18">
        <f>112+259</f>
        <v>371</v>
      </c>
      <c r="Y16" s="18">
        <v>336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</row>
    <row r="17" spans="3:85" s="45" customFormat="1" ht="12.75">
      <c r="C17" s="45" t="s">
        <v>58</v>
      </c>
      <c r="V17" s="45" t="s">
        <v>15</v>
      </c>
      <c r="X17" s="18">
        <v>-96</v>
      </c>
      <c r="Y17" s="18">
        <v>-95</v>
      </c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</row>
    <row r="18" spans="3:85" s="45" customFormat="1" ht="12.75">
      <c r="C18" s="45" t="s">
        <v>60</v>
      </c>
      <c r="X18" s="18">
        <v>335</v>
      </c>
      <c r="Y18" s="18">
        <v>267</v>
      </c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</row>
    <row r="19" spans="3:85" s="45" customFormat="1" ht="12.75">
      <c r="C19" s="52" t="s">
        <v>187</v>
      </c>
      <c r="X19" s="18">
        <v>6</v>
      </c>
      <c r="Y19" s="18">
        <v>-10</v>
      </c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</row>
    <row r="20" spans="3:85" s="45" customFormat="1" ht="12.75" hidden="1">
      <c r="C20" s="68" t="s">
        <v>139</v>
      </c>
      <c r="X20" s="18"/>
      <c r="Y20" s="100">
        <v>0</v>
      </c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</row>
    <row r="21" spans="3:85" s="45" customFormat="1" ht="12.75">
      <c r="C21" s="68" t="s">
        <v>59</v>
      </c>
      <c r="X21" s="18">
        <v>-3</v>
      </c>
      <c r="Y21" s="100">
        <v>0</v>
      </c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</row>
    <row r="22" spans="3:85" s="45" customFormat="1" ht="12.75">
      <c r="C22" s="45" t="s">
        <v>61</v>
      </c>
      <c r="X22" s="22">
        <v>0</v>
      </c>
      <c r="Y22" s="100">
        <v>15</v>
      </c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</row>
    <row r="23" spans="2:85" s="45" customFormat="1" ht="12.75">
      <c r="B23" s="52" t="s">
        <v>186</v>
      </c>
      <c r="X23" s="18">
        <f>SUM(X14:X22)</f>
        <v>-759</v>
      </c>
      <c r="Y23" s="49">
        <f>SUM(Y14:Y22)</f>
        <v>-1868</v>
      </c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</row>
    <row r="24" spans="24:85" s="45" customFormat="1" ht="12.75"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</row>
    <row r="25" spans="3:85" s="45" customFormat="1" ht="12.75">
      <c r="C25" s="45" t="s">
        <v>188</v>
      </c>
      <c r="X25" s="18">
        <v>879</v>
      </c>
      <c r="Y25" s="18">
        <v>-340</v>
      </c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</row>
    <row r="26" spans="3:85" s="45" customFormat="1" ht="12.75">
      <c r="C26" s="45" t="s">
        <v>62</v>
      </c>
      <c r="X26" s="18">
        <v>1061</v>
      </c>
      <c r="Y26" s="18">
        <v>2541</v>
      </c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</row>
    <row r="27" spans="3:85" s="45" customFormat="1" ht="12.75">
      <c r="C27" s="45" t="s">
        <v>63</v>
      </c>
      <c r="X27" s="6">
        <v>249</v>
      </c>
      <c r="Y27" s="6">
        <v>-1162</v>
      </c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</row>
    <row r="28" spans="3:85" s="45" customFormat="1" ht="12.75" hidden="1">
      <c r="C28" s="45" t="s">
        <v>141</v>
      </c>
      <c r="X28" s="6">
        <v>0</v>
      </c>
      <c r="Y28" s="100">
        <v>0</v>
      </c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</row>
    <row r="29" spans="3:85" s="45" customFormat="1" ht="12.75" hidden="1">
      <c r="C29" s="45" t="s">
        <v>41</v>
      </c>
      <c r="X29" s="6">
        <v>0</v>
      </c>
      <c r="Y29" s="100">
        <v>0</v>
      </c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</row>
    <row r="30" spans="3:85" s="45" customFormat="1" ht="12.75" hidden="1">
      <c r="C30" s="45" t="s">
        <v>152</v>
      </c>
      <c r="X30" s="6">
        <v>0</v>
      </c>
      <c r="Y30" s="100">
        <v>0</v>
      </c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</row>
    <row r="31" spans="2:85" s="45" customFormat="1" ht="12.75">
      <c r="B31" s="45" t="s">
        <v>64</v>
      </c>
      <c r="X31" s="49">
        <f>SUM(X23:X30)</f>
        <v>1430</v>
      </c>
      <c r="Y31" s="49">
        <f>SUM(Y23:Y30)</f>
        <v>-829</v>
      </c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</row>
    <row r="32" spans="24:85" s="45" customFormat="1" ht="12.75"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</row>
    <row r="33" spans="3:85" s="45" customFormat="1" ht="12.75">
      <c r="C33" s="45" t="s">
        <v>65</v>
      </c>
      <c r="X33" s="18">
        <v>67</v>
      </c>
      <c r="Y33" s="18">
        <v>67</v>
      </c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</row>
    <row r="34" spans="3:85" s="45" customFormat="1" ht="12.75">
      <c r="C34" s="52" t="s">
        <v>80</v>
      </c>
      <c r="X34" s="18">
        <v>-335</v>
      </c>
      <c r="Y34" s="18">
        <v>-267</v>
      </c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</row>
    <row r="35" spans="3:85" s="45" customFormat="1" ht="12.75" hidden="1">
      <c r="C35" s="45" t="s">
        <v>66</v>
      </c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</row>
    <row r="36" spans="3:85" s="45" customFormat="1" ht="12.75" hidden="1">
      <c r="C36" s="45" t="s">
        <v>140</v>
      </c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</row>
    <row r="37" spans="3:85" s="45" customFormat="1" ht="12.75">
      <c r="C37" s="45" t="s">
        <v>67</v>
      </c>
      <c r="X37" s="22">
        <v>-210</v>
      </c>
      <c r="Y37" s="22">
        <v>-295</v>
      </c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</row>
    <row r="38" spans="2:85" s="45" customFormat="1" ht="12.75">
      <c r="B38" s="45" t="s">
        <v>68</v>
      </c>
      <c r="W38" s="45" t="s">
        <v>100</v>
      </c>
      <c r="X38" s="18">
        <f>SUM(X31:X37)</f>
        <v>952</v>
      </c>
      <c r="Y38" s="49">
        <f>SUM(Y31:Y37)</f>
        <v>-1324</v>
      </c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</row>
    <row r="39" spans="24:85" s="45" customFormat="1" ht="12.75"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</row>
    <row r="40" spans="2:85" s="45" customFormat="1" ht="12.75">
      <c r="B40" s="31" t="s">
        <v>69</v>
      </c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</row>
    <row r="41" spans="3:85" s="45" customFormat="1" ht="12.75">
      <c r="C41" s="45" t="s">
        <v>70</v>
      </c>
      <c r="X41" s="18">
        <v>-55</v>
      </c>
      <c r="Y41" s="18">
        <v>-309</v>
      </c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</row>
    <row r="42" spans="3:85" s="45" customFormat="1" ht="12.75">
      <c r="C42" s="52" t="s">
        <v>125</v>
      </c>
      <c r="X42" s="18">
        <v>0</v>
      </c>
      <c r="Y42" s="18">
        <v>-1058</v>
      </c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</row>
    <row r="43" spans="3:85" s="45" customFormat="1" ht="12.75" hidden="1">
      <c r="C43" s="45" t="s">
        <v>79</v>
      </c>
      <c r="X43" s="18"/>
      <c r="Y43" s="100">
        <v>0</v>
      </c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</row>
    <row r="44" spans="3:85" s="45" customFormat="1" ht="12.75">
      <c r="C44" s="45" t="s">
        <v>135</v>
      </c>
      <c r="X44" s="18">
        <v>-3</v>
      </c>
      <c r="Y44" s="18">
        <v>-150</v>
      </c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</row>
    <row r="45" spans="2:85" s="45" customFormat="1" ht="12.75">
      <c r="B45" s="52" t="s">
        <v>167</v>
      </c>
      <c r="X45" s="66">
        <f>SUM(X41:X44)</f>
        <v>-58</v>
      </c>
      <c r="Y45" s="66">
        <f>SUM(Y41:Y44)</f>
        <v>-1517</v>
      </c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</row>
    <row r="46" spans="24:85" s="45" customFormat="1" ht="12.75"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</row>
    <row r="47" spans="2:85" s="45" customFormat="1" ht="12.75">
      <c r="B47" s="31" t="s">
        <v>148</v>
      </c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</row>
    <row r="48" spans="3:85" s="45" customFormat="1" ht="12.75">
      <c r="C48" s="45" t="s">
        <v>71</v>
      </c>
      <c r="X48" s="18">
        <v>-163</v>
      </c>
      <c r="Y48" s="18">
        <v>-154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</row>
    <row r="49" spans="3:85" s="45" customFormat="1" ht="12.75">
      <c r="C49" s="52" t="s">
        <v>72</v>
      </c>
      <c r="X49" s="18">
        <v>-91</v>
      </c>
      <c r="Y49" s="18">
        <v>-74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</row>
    <row r="50" spans="3:85" s="45" customFormat="1" ht="12.75">
      <c r="C50" s="45" t="s">
        <v>142</v>
      </c>
      <c r="X50" s="18">
        <v>20</v>
      </c>
      <c r="Y50" s="18">
        <v>15</v>
      </c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</row>
    <row r="51" spans="3:85" s="45" customFormat="1" ht="12.75">
      <c r="C51" s="45" t="s">
        <v>143</v>
      </c>
      <c r="X51" s="18">
        <v>-1649</v>
      </c>
      <c r="Y51" s="18">
        <v>411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</row>
    <row r="52" spans="3:85" s="45" customFormat="1" ht="12.75" hidden="1">
      <c r="C52" s="45" t="s">
        <v>97</v>
      </c>
      <c r="X52" s="18">
        <v>0</v>
      </c>
      <c r="Y52" s="100">
        <v>0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</row>
    <row r="53" spans="3:85" s="45" customFormat="1" ht="12.75">
      <c r="C53" s="52" t="s">
        <v>189</v>
      </c>
      <c r="X53" s="66">
        <f>SUM(X48:X52)</f>
        <v>-1883</v>
      </c>
      <c r="Y53" s="66">
        <f>SUM(Y48:Y52)</f>
        <v>198</v>
      </c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</row>
    <row r="54" spans="24:85" s="45" customFormat="1" ht="12.75"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</row>
    <row r="55" spans="2:85" s="45" customFormat="1" ht="12.75">
      <c r="B55" s="52" t="s">
        <v>169</v>
      </c>
      <c r="X55" s="6">
        <f>+X38+X45+X53</f>
        <v>-989</v>
      </c>
      <c r="Y55" s="6">
        <f>+Y38+Y45+Y53</f>
        <v>-2643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</row>
    <row r="56" spans="2:85" s="45" customFormat="1" ht="12.75">
      <c r="B56" s="45" t="s">
        <v>73</v>
      </c>
      <c r="X56" s="18">
        <v>-1548</v>
      </c>
      <c r="Y56" s="18">
        <v>609</v>
      </c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</row>
    <row r="57" spans="2:85" s="45" customFormat="1" ht="13.5" thickBot="1">
      <c r="B57" s="45" t="s">
        <v>78</v>
      </c>
      <c r="X57" s="7">
        <f>SUM(X55:X56)</f>
        <v>-2537</v>
      </c>
      <c r="Y57" s="7">
        <f>SUM(Y55:Y56)</f>
        <v>-2034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</row>
    <row r="58" spans="24:85" s="45" customFormat="1" ht="12.75"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</row>
    <row r="59" spans="2:85" s="45" customFormat="1" ht="12.75">
      <c r="B59" s="31" t="s">
        <v>74</v>
      </c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</row>
    <row r="60" spans="3:85" s="45" customFormat="1" ht="12.75">
      <c r="C60" s="45" t="s">
        <v>39</v>
      </c>
      <c r="X60" s="18">
        <f>3600+300</f>
        <v>3900</v>
      </c>
      <c r="Y60" s="18">
        <v>4100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</row>
    <row r="61" spans="3:85" s="45" customFormat="1" ht="12.75">
      <c r="C61" s="45" t="s">
        <v>123</v>
      </c>
      <c r="F61" s="52" t="s">
        <v>126</v>
      </c>
      <c r="X61" s="22">
        <v>-3600</v>
      </c>
      <c r="Y61" s="22">
        <v>-3600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</row>
    <row r="62" spans="24:85" s="45" customFormat="1" ht="12.75">
      <c r="X62" s="18">
        <f>SUM(X60:X61)</f>
        <v>300</v>
      </c>
      <c r="Y62" s="100">
        <f>SUM(Y60:Y61)</f>
        <v>500</v>
      </c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</row>
    <row r="63" spans="3:85" s="45" customFormat="1" ht="12.75">
      <c r="C63" s="45" t="s">
        <v>154</v>
      </c>
      <c r="X63" s="18">
        <v>0</v>
      </c>
      <c r="Y63" s="100">
        <v>0</v>
      </c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</row>
    <row r="64" spans="3:85" s="45" customFormat="1" ht="12.75">
      <c r="C64" s="45" t="s">
        <v>40</v>
      </c>
      <c r="X64" s="18">
        <v>1177</v>
      </c>
      <c r="Y64" s="18">
        <v>344</v>
      </c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</row>
    <row r="65" spans="3:85" s="45" customFormat="1" ht="12.75">
      <c r="C65" s="52" t="s">
        <v>124</v>
      </c>
      <c r="X65" s="18">
        <v>-4014</v>
      </c>
      <c r="Y65" s="18">
        <v>-2878</v>
      </c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</row>
    <row r="66" spans="24:85" s="45" customFormat="1" ht="13.5" thickBot="1">
      <c r="X66" s="7">
        <f>SUM(X62:X65)</f>
        <v>-2537</v>
      </c>
      <c r="Y66" s="7">
        <f>SUM(Y62:Y65)</f>
        <v>-2034</v>
      </c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</row>
    <row r="67" spans="2:85" s="45" customFormat="1" ht="12.75">
      <c r="B67" s="52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</row>
    <row r="68" spans="2:85" s="45" customFormat="1" ht="12.75">
      <c r="B68" s="6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</row>
    <row r="69" spans="2:85" s="45" customFormat="1" ht="12.75">
      <c r="B69" s="52"/>
      <c r="X69" s="67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</row>
    <row r="70" spans="2:85" s="45" customFormat="1" ht="12.75">
      <c r="B70" s="52"/>
      <c r="C70" s="45" t="s">
        <v>118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</row>
    <row r="71" spans="2:85" s="45" customFormat="1" ht="12.75">
      <c r="B71" s="52"/>
      <c r="C71" s="52" t="s">
        <v>158</v>
      </c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</row>
    <row r="72" spans="3:85" s="45" customFormat="1" ht="12.75">
      <c r="C72" s="52" t="s">
        <v>120</v>
      </c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</row>
    <row r="73" spans="24:85" s="45" customFormat="1" ht="12.75"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</row>
    <row r="74" spans="24:85" s="45" customFormat="1" ht="12.75">
      <c r="X74" s="18">
        <f>+X57-X66</f>
        <v>0</v>
      </c>
      <c r="Y74" s="18">
        <f>+Y57-Y66</f>
        <v>0</v>
      </c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</row>
    <row r="75" spans="24:85" s="45" customFormat="1" ht="12.75"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</row>
    <row r="76" spans="24:85" s="45" customFormat="1" ht="12.75"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</row>
    <row r="77" spans="24:85" s="45" customFormat="1" ht="12.75"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</row>
    <row r="78" spans="24:85" s="45" customFormat="1" ht="12.75"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</row>
    <row r="79" spans="24:85" s="45" customFormat="1" ht="12.75"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</row>
    <row r="80" spans="24:85" s="45" customFormat="1" ht="12.75"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</row>
    <row r="81" spans="24:85" s="45" customFormat="1" ht="12.75"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</row>
    <row r="82" spans="24:85" s="45" customFormat="1" ht="12.75"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</row>
    <row r="83" spans="24:85" s="45" customFormat="1" ht="12.75"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</row>
    <row r="84" spans="24:85" s="45" customFormat="1" ht="12.75"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</row>
    <row r="85" spans="24:85" s="45" customFormat="1" ht="12.75"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</row>
    <row r="86" spans="24:85" s="45" customFormat="1" ht="12.75"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</row>
    <row r="87" spans="24:85" s="45" customFormat="1" ht="12.75"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</row>
    <row r="88" spans="24:85" s="45" customFormat="1" ht="12.75"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</row>
    <row r="89" spans="24:85" s="45" customFormat="1" ht="12.75"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</row>
    <row r="90" spans="24:85" s="45" customFormat="1" ht="12.75"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</row>
    <row r="91" spans="24:85" s="45" customFormat="1" ht="12.75"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</row>
    <row r="92" spans="24:85" s="45" customFormat="1" ht="12.75"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</row>
    <row r="93" spans="24:85" s="45" customFormat="1" ht="12.75"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</row>
    <row r="94" spans="24:85" s="45" customFormat="1" ht="12.75"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</row>
    <row r="95" spans="24:85" s="45" customFormat="1" ht="12.75"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</row>
    <row r="96" spans="24:85" s="45" customFormat="1" ht="12.75"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</row>
    <row r="97" spans="24:85" s="45" customFormat="1" ht="12.75"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</row>
    <row r="98" spans="24:85" s="45" customFormat="1" ht="12.75"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</row>
    <row r="99" spans="24:85" s="45" customFormat="1" ht="12.75"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</row>
    <row r="100" spans="24:85" s="45" customFormat="1" ht="12.75"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</row>
    <row r="101" spans="24:85" s="45" customFormat="1" ht="12.75"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</row>
    <row r="102" spans="24:85" s="45" customFormat="1" ht="12.75"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</row>
    <row r="103" spans="24:85" s="45" customFormat="1" ht="12.75"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</row>
    <row r="104" spans="24:85" s="45" customFormat="1" ht="12.75"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</row>
    <row r="105" spans="24:85" s="45" customFormat="1" ht="12.75"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</row>
    <row r="106" spans="24:85" s="45" customFormat="1" ht="12.75"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</row>
    <row r="107" spans="24:85" s="45" customFormat="1" ht="12.75"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</row>
    <row r="108" spans="24:85" s="45" customFormat="1" ht="12.75"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</row>
    <row r="109" spans="24:85" s="45" customFormat="1" ht="12.75"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</row>
    <row r="110" spans="24:85" s="45" customFormat="1" ht="12.75"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</row>
    <row r="111" spans="24:85" s="45" customFormat="1" ht="12.75"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</row>
    <row r="112" spans="24:85" s="45" customFormat="1" ht="12.75"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</row>
    <row r="113" spans="24:85" s="45" customFormat="1" ht="12.75"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</row>
    <row r="114" spans="24:85" s="45" customFormat="1" ht="12.75"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</row>
    <row r="115" spans="24:85" s="45" customFormat="1" ht="12.75"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</row>
    <row r="116" spans="24:85" s="45" customFormat="1" ht="12.75"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</row>
    <row r="117" spans="24:85" s="45" customFormat="1" ht="12.75"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</row>
    <row r="118" spans="24:85" s="45" customFormat="1" ht="12.75"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</row>
    <row r="119" spans="24:85" s="45" customFormat="1" ht="12.75"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</row>
    <row r="120" spans="24:85" s="45" customFormat="1" ht="12.75"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</row>
    <row r="121" spans="24:85" s="45" customFormat="1" ht="12.75"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</row>
    <row r="122" spans="24:85" s="45" customFormat="1" ht="12.75"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</row>
    <row r="123" spans="24:85" s="45" customFormat="1" ht="12.75"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</row>
    <row r="124" spans="24:85" s="45" customFormat="1" ht="12.75"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</row>
    <row r="125" spans="24:85" s="45" customFormat="1" ht="12.75"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</row>
    <row r="126" spans="24:85" s="45" customFormat="1" ht="12.75"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</row>
    <row r="127" spans="24:85" s="45" customFormat="1" ht="12.75"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</row>
    <row r="128" spans="24:85" s="45" customFormat="1" ht="12.75"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</row>
    <row r="129" spans="24:85" s="45" customFormat="1" ht="12.75"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</row>
    <row r="130" spans="24:85" s="45" customFormat="1" ht="12.75"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</row>
    <row r="131" spans="24:85" s="45" customFormat="1" ht="12.75"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</row>
    <row r="132" spans="24:85" s="45" customFormat="1" ht="12.75"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</row>
    <row r="133" spans="24:85" s="45" customFormat="1" ht="12.75"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</row>
    <row r="134" spans="24:85" s="45" customFormat="1" ht="12.75"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</row>
    <row r="135" spans="24:85" s="45" customFormat="1" ht="12.75"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</row>
    <row r="136" spans="24:85" s="45" customFormat="1" ht="12.75"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</row>
    <row r="137" spans="24:85" s="45" customFormat="1" ht="12.75"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</row>
    <row r="138" spans="24:85" s="45" customFormat="1" ht="12.75"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</row>
    <row r="139" spans="24:85" s="45" customFormat="1" ht="12.75"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</row>
    <row r="140" spans="24:85" s="45" customFormat="1" ht="12.75"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</row>
    <row r="141" spans="24:85" s="45" customFormat="1" ht="12.75"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</row>
    <row r="142" spans="24:85" s="45" customFormat="1" ht="12.75"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</row>
    <row r="143" spans="24:85" s="45" customFormat="1" ht="12.75"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</row>
    <row r="144" spans="24:85" s="45" customFormat="1" ht="12.75"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</row>
    <row r="145" spans="24:85" s="45" customFormat="1" ht="12.75"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</row>
    <row r="146" spans="24:85" s="45" customFormat="1" ht="12.75"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</row>
    <row r="147" spans="24:85" s="45" customFormat="1" ht="12.75"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</row>
    <row r="148" spans="24:85" s="45" customFormat="1" ht="12.75"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</row>
    <row r="149" spans="24:85" s="45" customFormat="1" ht="12.75"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</row>
    <row r="150" spans="24:85" s="45" customFormat="1" ht="12.75"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</row>
    <row r="151" spans="24:85" s="45" customFormat="1" ht="12.75"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</row>
    <row r="152" spans="24:85" s="45" customFormat="1" ht="12.75"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</row>
    <row r="153" spans="24:85" s="45" customFormat="1" ht="12.75"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</row>
    <row r="154" spans="24:85" s="45" customFormat="1" ht="12.75"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</row>
    <row r="155" spans="24:85" s="45" customFormat="1" ht="12.75"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</row>
    <row r="156" spans="24:85" s="45" customFormat="1" ht="12.75"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</row>
    <row r="157" spans="24:85" s="45" customFormat="1" ht="12.75"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</row>
    <row r="158" spans="24:85" s="45" customFormat="1" ht="12.75"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</row>
    <row r="159" spans="24:85" s="45" customFormat="1" ht="12.75"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</row>
    <row r="160" spans="24:85" s="45" customFormat="1" ht="12.75"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</row>
    <row r="161" spans="24:85" s="45" customFormat="1" ht="12.75"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</row>
    <row r="162" spans="24:85" s="45" customFormat="1" ht="12.75"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</row>
    <row r="163" spans="24:85" s="45" customFormat="1" ht="12.75"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</row>
    <row r="164" spans="24:85" s="45" customFormat="1" ht="12.75"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</row>
    <row r="165" spans="24:85" s="45" customFormat="1" ht="12.75"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</row>
    <row r="166" spans="24:85" s="45" customFormat="1" ht="12.75"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</row>
    <row r="167" spans="24:85" s="45" customFormat="1" ht="12.75"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</row>
    <row r="168" spans="24:85" s="45" customFormat="1" ht="12.75"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</row>
    <row r="169" spans="24:85" s="45" customFormat="1" ht="12.75"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</row>
    <row r="170" spans="24:85" s="45" customFormat="1" ht="12.75"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</row>
    <row r="171" spans="24:85" s="45" customFormat="1" ht="12.75"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</row>
    <row r="172" spans="24:85" s="45" customFormat="1" ht="12.75"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</row>
    <row r="173" spans="24:85" s="45" customFormat="1" ht="12.75"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</row>
    <row r="174" spans="24:85" s="45" customFormat="1" ht="12.75"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</row>
    <row r="175" spans="24:85" s="45" customFormat="1" ht="12.75"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</row>
    <row r="176" spans="24:85" s="45" customFormat="1" ht="12.75"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</row>
    <row r="177" spans="24:85" s="45" customFormat="1" ht="12.75"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</row>
    <row r="178" spans="24:85" s="45" customFormat="1" ht="12.75"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</row>
    <row r="179" spans="24:85" s="45" customFormat="1" ht="12.75"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</row>
    <row r="180" spans="24:85" s="45" customFormat="1" ht="12.75"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</row>
    <row r="181" spans="24:85" s="45" customFormat="1" ht="12.75"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</row>
    <row r="182" spans="24:85" s="45" customFormat="1" ht="12.75"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</row>
    <row r="183" spans="24:85" s="45" customFormat="1" ht="12.75"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</row>
    <row r="184" spans="24:85" s="45" customFormat="1" ht="12.75"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</row>
    <row r="185" spans="24:85" s="45" customFormat="1" ht="12.75"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</row>
    <row r="186" spans="24:85" s="45" customFormat="1" ht="12.75"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</row>
    <row r="187" spans="24:85" s="45" customFormat="1" ht="12.75"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</row>
    <row r="188" spans="24:85" s="45" customFormat="1" ht="12.75"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</row>
    <row r="189" spans="24:85" s="45" customFormat="1" ht="12.75"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</row>
    <row r="190" spans="24:85" s="45" customFormat="1" ht="12.75"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</row>
    <row r="191" spans="24:85" s="45" customFormat="1" ht="12.75"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</row>
    <row r="192" spans="24:85" s="45" customFormat="1" ht="12.75"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</row>
    <row r="193" spans="24:85" s="45" customFormat="1" ht="12.75"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</row>
    <row r="194" spans="24:85" s="45" customFormat="1" ht="12.75"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</row>
    <row r="195" spans="24:85" s="45" customFormat="1" ht="12.75"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</row>
    <row r="196" spans="24:85" s="45" customFormat="1" ht="12.75"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</row>
    <row r="197" spans="24:85" s="45" customFormat="1" ht="12.75"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</row>
    <row r="198" spans="24:85" s="45" customFormat="1" ht="12.75"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</row>
    <row r="199" spans="24:85" s="45" customFormat="1" ht="12.75"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</row>
    <row r="200" spans="24:85" s="45" customFormat="1" ht="12.75"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</row>
    <row r="201" spans="24:85" s="45" customFormat="1" ht="12.75"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</row>
    <row r="202" spans="24:85" s="45" customFormat="1" ht="12.75"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</row>
    <row r="203" spans="24:85" s="45" customFormat="1" ht="12.75"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</row>
    <row r="204" spans="24:85" s="45" customFormat="1" ht="12.75"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</row>
    <row r="205" spans="24:85" s="45" customFormat="1" ht="12.75"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</row>
    <row r="206" spans="24:85" s="45" customFormat="1" ht="12.75"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</row>
    <row r="207" spans="24:85" s="45" customFormat="1" ht="12.75"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</row>
    <row r="208" spans="24:85" s="45" customFormat="1" ht="12.75"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</row>
    <row r="209" spans="24:85" s="45" customFormat="1" ht="12.75"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</row>
    <row r="210" spans="24:85" s="45" customFormat="1" ht="12.75"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</row>
    <row r="211" spans="24:85" s="45" customFormat="1" ht="12.75"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</row>
    <row r="212" spans="24:85" s="45" customFormat="1" ht="12.75"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</row>
    <row r="213" spans="24:85" s="45" customFormat="1" ht="12.75"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</row>
    <row r="214" spans="24:85" s="45" customFormat="1" ht="12.75"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</row>
    <row r="215" spans="24:85" s="45" customFormat="1" ht="12.75"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</row>
    <row r="216" spans="24:85" s="45" customFormat="1" ht="12.75"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</row>
    <row r="217" spans="24:85" s="45" customFormat="1" ht="12.75"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</row>
    <row r="218" spans="24:85" s="45" customFormat="1" ht="12.75"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</row>
    <row r="219" spans="24:85" s="45" customFormat="1" ht="12.75"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</row>
    <row r="220" spans="24:85" s="45" customFormat="1" ht="12.75"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</row>
    <row r="221" spans="24:85" s="45" customFormat="1" ht="12.75"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</row>
    <row r="222" spans="24:85" s="45" customFormat="1" ht="12.75"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</row>
    <row r="223" spans="24:85" s="45" customFormat="1" ht="12.75"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</row>
    <row r="224" spans="24:85" s="45" customFormat="1" ht="12.75"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</row>
    <row r="225" spans="24:85" s="45" customFormat="1" ht="12.75"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</row>
    <row r="226" spans="24:85" s="45" customFormat="1" ht="12.75"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</row>
    <row r="227" spans="24:85" s="45" customFormat="1" ht="12.75"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</row>
    <row r="228" spans="24:85" s="45" customFormat="1" ht="12.75"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</row>
    <row r="229" spans="24:85" s="45" customFormat="1" ht="12.75"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</row>
    <row r="230" spans="24:85" s="45" customFormat="1" ht="12.75"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</row>
    <row r="231" spans="24:85" s="45" customFormat="1" ht="12.75"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</row>
    <row r="232" spans="24:85" s="45" customFormat="1" ht="12.75"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</row>
    <row r="233" spans="24:85" s="45" customFormat="1" ht="12.75"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</row>
    <row r="234" spans="24:85" s="45" customFormat="1" ht="12.75"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</row>
    <row r="235" spans="24:85" s="45" customFormat="1" ht="12.75"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</row>
    <row r="236" spans="24:85" s="45" customFormat="1" ht="12.75"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</row>
    <row r="237" spans="24:85" s="45" customFormat="1" ht="12.75"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</row>
    <row r="238" spans="24:85" s="45" customFormat="1" ht="12.75"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</row>
    <row r="239" spans="24:85" s="45" customFormat="1" ht="12.75"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</row>
    <row r="240" spans="24:85" s="45" customFormat="1" ht="12.75"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</row>
    <row r="241" spans="24:85" s="45" customFormat="1" ht="12.75"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</row>
    <row r="242" spans="24:85" s="45" customFormat="1" ht="12.75"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</row>
    <row r="243" spans="24:85" s="45" customFormat="1" ht="12.75"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</row>
    <row r="244" spans="24:85" s="45" customFormat="1" ht="12.75"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</row>
    <row r="245" spans="24:85" s="45" customFormat="1" ht="12.75"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</row>
    <row r="246" spans="24:85" s="45" customFormat="1" ht="12.75"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</row>
    <row r="247" spans="24:85" s="45" customFormat="1" ht="12.75"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</row>
    <row r="248" spans="24:85" s="45" customFormat="1" ht="12.75"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</row>
    <row r="249" spans="24:85" s="45" customFormat="1" ht="12.75"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</row>
    <row r="250" spans="24:85" s="45" customFormat="1" ht="12.75"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</row>
    <row r="251" spans="24:85" s="45" customFormat="1" ht="12.75"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</row>
    <row r="252" spans="24:85" s="45" customFormat="1" ht="12.75"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</row>
    <row r="253" spans="24:85" s="45" customFormat="1" ht="12.75"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</row>
    <row r="254" spans="24:85" s="45" customFormat="1" ht="12.75"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</row>
    <row r="255" spans="24:85" s="45" customFormat="1" ht="12.75"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</row>
    <row r="256" spans="24:85" s="45" customFormat="1" ht="12.75"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</row>
    <row r="257" spans="24:85" s="45" customFormat="1" ht="12.75"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</row>
    <row r="258" spans="24:85" s="45" customFormat="1" ht="12.75"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</row>
    <row r="259" spans="24:85" s="45" customFormat="1" ht="12.75"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</row>
    <row r="260" spans="24:85" s="45" customFormat="1" ht="12.75"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</row>
    <row r="261" spans="24:85" s="45" customFormat="1" ht="12.75"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</row>
    <row r="262" spans="24:85" s="45" customFormat="1" ht="12.75"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</row>
    <row r="263" spans="24:85" s="45" customFormat="1" ht="12.75"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</row>
    <row r="264" spans="24:85" s="45" customFormat="1" ht="12.75"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</row>
    <row r="265" spans="24:85" s="45" customFormat="1" ht="12.75"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</row>
    <row r="266" spans="24:85" s="45" customFormat="1" ht="12.75"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</row>
    <row r="267" spans="24:85" s="45" customFormat="1" ht="12.75"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</row>
    <row r="268" spans="24:85" s="45" customFormat="1" ht="12.75"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</row>
    <row r="269" spans="24:85" s="45" customFormat="1" ht="12.75"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</row>
    <row r="270" spans="24:85" s="45" customFormat="1" ht="12.75"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</row>
    <row r="271" spans="24:85" s="45" customFormat="1" ht="12.75"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</row>
    <row r="272" spans="24:85" s="45" customFormat="1" ht="12.75"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</row>
    <row r="273" spans="24:85" s="45" customFormat="1" ht="12.75"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</row>
    <row r="274" spans="24:85" s="45" customFormat="1" ht="12.75"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</row>
    <row r="275" spans="24:85" s="45" customFormat="1" ht="12.75"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</row>
    <row r="276" spans="24:85" s="45" customFormat="1" ht="12.75"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</row>
    <row r="277" spans="24:85" s="45" customFormat="1" ht="12.75"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</row>
    <row r="278" spans="24:85" s="45" customFormat="1" ht="12.75"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</row>
    <row r="279" spans="24:85" s="45" customFormat="1" ht="12.75"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</row>
    <row r="280" spans="24:85" s="45" customFormat="1" ht="12.75"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</row>
    <row r="281" spans="24:85" s="45" customFormat="1" ht="12.75"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</row>
    <row r="282" spans="24:85" s="45" customFormat="1" ht="12.75"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</row>
    <row r="283" spans="24:85" s="45" customFormat="1" ht="12.75"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</row>
    <row r="284" spans="24:85" s="45" customFormat="1" ht="12.75"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</row>
    <row r="285" spans="24:85" s="45" customFormat="1" ht="12.75"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</row>
    <row r="286" spans="24:85" s="45" customFormat="1" ht="12.75"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</row>
    <row r="287" spans="24:85" s="45" customFormat="1" ht="12.75"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</row>
    <row r="288" spans="24:85" s="45" customFormat="1" ht="12.75"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</row>
    <row r="289" spans="24:85" s="45" customFormat="1" ht="12.75"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</row>
    <row r="290" spans="24:85" s="45" customFormat="1" ht="12.75"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</row>
    <row r="291" spans="24:85" s="45" customFormat="1" ht="12.75"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</row>
    <row r="292" spans="24:85" s="45" customFormat="1" ht="12.75"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</row>
    <row r="293" spans="24:85" s="45" customFormat="1" ht="12.75"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</row>
    <row r="294" spans="24:85" s="45" customFormat="1" ht="12.75"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</row>
    <row r="295" spans="24:85" s="45" customFormat="1" ht="12.75"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</row>
    <row r="296" spans="24:85" s="45" customFormat="1" ht="12.75"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</row>
    <row r="297" spans="24:85" s="45" customFormat="1" ht="12.75"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</row>
    <row r="298" spans="24:85" s="45" customFormat="1" ht="12.75"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</row>
    <row r="299" spans="24:85" s="45" customFormat="1" ht="12.75"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</row>
    <row r="300" spans="24:85" s="45" customFormat="1" ht="12.75"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</row>
    <row r="301" spans="24:85" s="45" customFormat="1" ht="12.75"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</row>
    <row r="302" spans="24:85" s="45" customFormat="1" ht="12.75"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</row>
    <row r="303" spans="24:85" s="45" customFormat="1" ht="12.75"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</row>
    <row r="304" spans="24:85" s="45" customFormat="1" ht="12.75"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</row>
    <row r="305" spans="24:85" s="45" customFormat="1" ht="12.75"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</row>
    <row r="306" spans="24:85" s="45" customFormat="1" ht="12.75"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</row>
    <row r="307" spans="24:85" s="45" customFormat="1" ht="12.75"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</row>
    <row r="308" spans="24:85" s="45" customFormat="1" ht="12.75"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</row>
    <row r="309" spans="24:85" s="45" customFormat="1" ht="12.75"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</row>
    <row r="310" spans="24:85" s="45" customFormat="1" ht="12.75"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</row>
    <row r="311" spans="24:85" s="45" customFormat="1" ht="12.75"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</row>
    <row r="312" spans="24:85" s="45" customFormat="1" ht="12.75"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</row>
    <row r="313" spans="24:85" s="45" customFormat="1" ht="12.75"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</row>
    <row r="314" spans="24:85" s="45" customFormat="1" ht="12.75"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</row>
    <row r="315" spans="24:85" s="45" customFormat="1" ht="12.75"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</row>
    <row r="316" spans="24:85" s="45" customFormat="1" ht="12.75"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</row>
    <row r="317" spans="24:85" s="45" customFormat="1" ht="12.75"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</row>
    <row r="318" spans="24:85" s="45" customFormat="1" ht="12.75"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</row>
    <row r="319" spans="24:85" s="45" customFormat="1" ht="12.75"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</row>
    <row r="320" spans="24:85" s="45" customFormat="1" ht="12.75"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</row>
    <row r="321" spans="24:85" s="45" customFormat="1" ht="12.75"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</row>
    <row r="322" spans="24:85" s="45" customFormat="1" ht="12.75"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</row>
    <row r="323" spans="24:85" s="45" customFormat="1" ht="12.75"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</row>
    <row r="324" spans="24:85" s="45" customFormat="1" ht="12.75"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</row>
    <row r="325" spans="24:85" s="45" customFormat="1" ht="12.75"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</row>
    <row r="326" spans="24:85" s="45" customFormat="1" ht="12.75"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</row>
    <row r="327" spans="24:85" s="45" customFormat="1" ht="12.75"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</row>
    <row r="328" spans="24:85" s="45" customFormat="1" ht="12.75"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</row>
    <row r="329" spans="24:85" s="45" customFormat="1" ht="12.75"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</row>
    <row r="330" spans="24:85" s="45" customFormat="1" ht="12.75"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</row>
  </sheetData>
  <sheetProtection/>
  <mergeCells count="5">
    <mergeCell ref="A6:Y6"/>
    <mergeCell ref="A1:Y1"/>
    <mergeCell ref="A2:Y2"/>
    <mergeCell ref="A3:Y3"/>
    <mergeCell ref="A5:Y5"/>
  </mergeCells>
  <printOptions/>
  <pageMargins left="0.75" right="0.5" top="0.31" bottom="0.5" header="0.17" footer="0.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47">
      <pane xSplit="9" topLeftCell="J1" activePane="topRight" state="frozen"/>
      <selection pane="topLeft" activeCell="I8" sqref="I8"/>
      <selection pane="topRight" activeCell="I8" sqref="I8"/>
    </sheetView>
  </sheetViews>
  <sheetFormatPr defaultColWidth="9.140625" defaultRowHeight="12.75"/>
  <cols>
    <col min="1" max="2" width="2.7109375" style="0" customWidth="1"/>
    <col min="3" max="3" width="31.140625" style="0" customWidth="1"/>
    <col min="4" max="4" width="1.28515625" style="0" customWidth="1"/>
    <col min="5" max="6" width="10.7109375" style="0" customWidth="1"/>
    <col min="7" max="7" width="13.7109375" style="0" customWidth="1"/>
    <col min="8" max="9" width="10.7109375" style="0" customWidth="1"/>
  </cols>
  <sheetData>
    <row r="1" spans="1:9" ht="15.75">
      <c r="A1" s="115" t="s">
        <v>149</v>
      </c>
      <c r="B1" s="115"/>
      <c r="C1" s="115"/>
      <c r="D1" s="115"/>
      <c r="E1" s="115"/>
      <c r="F1" s="115"/>
      <c r="G1" s="115"/>
      <c r="H1" s="115"/>
      <c r="I1" s="115"/>
    </row>
    <row r="2" spans="1:9" ht="12.75">
      <c r="A2" s="4"/>
      <c r="B2" s="116" t="s">
        <v>18</v>
      </c>
      <c r="C2" s="116"/>
      <c r="D2" s="116"/>
      <c r="E2" s="116"/>
      <c r="F2" s="116"/>
      <c r="G2" s="116"/>
      <c r="H2" s="116"/>
      <c r="I2" s="116"/>
    </row>
    <row r="3" spans="1:9" ht="12.75">
      <c r="A3" s="4"/>
      <c r="B3" s="5"/>
      <c r="C3" s="5"/>
      <c r="D3" s="5"/>
      <c r="E3" s="5"/>
      <c r="F3" s="5"/>
      <c r="G3" s="5"/>
      <c r="H3" s="5"/>
      <c r="I3" s="5"/>
    </row>
    <row r="4" spans="1:9" ht="12.75">
      <c r="A4" s="117" t="s">
        <v>84</v>
      </c>
      <c r="B4" s="117"/>
      <c r="C4" s="117"/>
      <c r="D4" s="117"/>
      <c r="E4" s="117"/>
      <c r="F4" s="117"/>
      <c r="G4" s="117"/>
      <c r="H4" s="117"/>
      <c r="I4" s="117"/>
    </row>
    <row r="5" spans="1:9" s="2" customFormat="1" ht="12.75">
      <c r="A5" s="118" t="s">
        <v>146</v>
      </c>
      <c r="B5" s="118"/>
      <c r="C5" s="118"/>
      <c r="D5" s="118"/>
      <c r="E5" s="118"/>
      <c r="F5" s="118"/>
      <c r="G5" s="118"/>
      <c r="H5" s="118"/>
      <c r="I5" s="118"/>
    </row>
    <row r="6" spans="1:9" s="2" customFormat="1" ht="12.75">
      <c r="A6" s="26"/>
      <c r="B6" s="26"/>
      <c r="C6" s="26"/>
      <c r="D6" s="26"/>
      <c r="E6" s="26"/>
      <c r="F6" s="26"/>
      <c r="G6" s="26"/>
      <c r="H6" s="26"/>
      <c r="I6" s="26"/>
    </row>
    <row r="7" spans="1:9" s="2" customFormat="1" ht="12.75">
      <c r="A7" s="1"/>
      <c r="B7" s="1"/>
      <c r="C7" s="1"/>
      <c r="D7" s="1"/>
      <c r="E7" s="1"/>
      <c r="F7" s="1"/>
      <c r="G7" s="1"/>
      <c r="H7" s="1"/>
      <c r="I7" s="1"/>
    </row>
    <row r="8" spans="1:9" s="2" customFormat="1" ht="15">
      <c r="A8"/>
      <c r="B8" s="78" t="s">
        <v>174</v>
      </c>
      <c r="C8"/>
      <c r="D8"/>
      <c r="E8"/>
      <c r="F8"/>
      <c r="G8"/>
      <c r="H8"/>
      <c r="I8"/>
    </row>
    <row r="9" spans="1:9" s="2" customFormat="1" ht="15">
      <c r="A9"/>
      <c r="B9" s="28"/>
      <c r="C9"/>
      <c r="D9"/>
      <c r="E9"/>
      <c r="F9"/>
      <c r="G9"/>
      <c r="H9"/>
      <c r="I9"/>
    </row>
    <row r="10" spans="1:9" s="2" customFormat="1" ht="15">
      <c r="A10"/>
      <c r="B10" s="28"/>
      <c r="C10"/>
      <c r="D10"/>
      <c r="E10" s="3" t="s">
        <v>114</v>
      </c>
      <c r="F10" s="3"/>
      <c r="G10" s="3"/>
      <c r="H10" s="3"/>
      <c r="I10" s="3"/>
    </row>
    <row r="11" spans="1:9" s="2" customFormat="1" ht="12.75">
      <c r="A11"/>
      <c r="B11"/>
      <c r="C11"/>
      <c r="D11"/>
      <c r="E11"/>
      <c r="F11" s="114" t="s">
        <v>115</v>
      </c>
      <c r="G11" s="114"/>
      <c r="H11" t="s">
        <v>113</v>
      </c>
      <c r="I11"/>
    </row>
    <row r="12" spans="5:9" s="2" customFormat="1" ht="12.75">
      <c r="E12" s="1" t="s">
        <v>85</v>
      </c>
      <c r="F12" s="1" t="s">
        <v>87</v>
      </c>
      <c r="G12" s="1" t="s">
        <v>91</v>
      </c>
      <c r="H12" s="1" t="s">
        <v>89</v>
      </c>
      <c r="I12" s="1"/>
    </row>
    <row r="13" spans="5:9" s="2" customFormat="1" ht="12.75">
      <c r="E13" s="1" t="s">
        <v>86</v>
      </c>
      <c r="F13" s="1" t="s">
        <v>88</v>
      </c>
      <c r="G13" s="1" t="s">
        <v>92</v>
      </c>
      <c r="H13" s="1" t="s">
        <v>90</v>
      </c>
      <c r="I13" s="1" t="s">
        <v>93</v>
      </c>
    </row>
    <row r="14" spans="5:9" s="2" customFormat="1" ht="12.75">
      <c r="E14" s="1"/>
      <c r="F14" s="1"/>
      <c r="G14" s="1"/>
      <c r="H14" s="1"/>
      <c r="I14" s="1"/>
    </row>
    <row r="15" spans="1:9" s="2" customFormat="1" ht="12.75">
      <c r="A15"/>
      <c r="B15"/>
      <c r="C15"/>
      <c r="D15"/>
      <c r="E15" s="13" t="s">
        <v>11</v>
      </c>
      <c r="F15" s="13" t="s">
        <v>11</v>
      </c>
      <c r="G15" s="13" t="s">
        <v>11</v>
      </c>
      <c r="H15" s="13" t="s">
        <v>11</v>
      </c>
      <c r="I15" s="13" t="s">
        <v>11</v>
      </c>
    </row>
    <row r="16" spans="1:9" s="2" customFormat="1" ht="12.75">
      <c r="A16"/>
      <c r="B16"/>
      <c r="C16"/>
      <c r="D16"/>
      <c r="E16"/>
      <c r="F16"/>
      <c r="G16"/>
      <c r="H16"/>
      <c r="I16"/>
    </row>
    <row r="17" spans="1:9" s="31" customFormat="1" ht="12.75">
      <c r="A17" s="30"/>
      <c r="B17" s="31" t="s">
        <v>157</v>
      </c>
      <c r="D17" s="30"/>
      <c r="E17" s="14">
        <v>9798</v>
      </c>
      <c r="F17" s="14">
        <v>7398</v>
      </c>
      <c r="G17" s="14">
        <v>0</v>
      </c>
      <c r="H17" s="14">
        <v>791</v>
      </c>
      <c r="I17" s="14">
        <f>SUM(E17:H17)</f>
        <v>17987</v>
      </c>
    </row>
    <row r="18" spans="1:9" s="2" customFormat="1" ht="12.75">
      <c r="A18"/>
      <c r="B18"/>
      <c r="C18"/>
      <c r="D18"/>
      <c r="E18" s="9"/>
      <c r="F18" s="9"/>
      <c r="G18" s="9"/>
      <c r="H18" s="9"/>
      <c r="I18" s="14"/>
    </row>
    <row r="19" spans="1:9" s="2" customFormat="1" ht="12.75">
      <c r="A19"/>
      <c r="B19" s="89" t="s">
        <v>147</v>
      </c>
      <c r="C19"/>
      <c r="D19"/>
      <c r="E19" s="9">
        <v>0</v>
      </c>
      <c r="F19" s="9">
        <v>0</v>
      </c>
      <c r="G19" s="9">
        <v>0</v>
      </c>
      <c r="H19" s="85">
        <v>-1116</v>
      </c>
      <c r="I19" s="85">
        <f>SUM(E19:H19)</f>
        <v>-1116</v>
      </c>
    </row>
    <row r="20" spans="1:9" s="2" customFormat="1" ht="12.75">
      <c r="A20"/>
      <c r="B20"/>
      <c r="C20"/>
      <c r="D20"/>
      <c r="E20" s="9"/>
      <c r="F20" s="9"/>
      <c r="G20" s="9"/>
      <c r="H20" s="9"/>
      <c r="I20" s="14"/>
    </row>
    <row r="21" spans="1:9" s="2" customFormat="1" ht="12.75" hidden="1">
      <c r="A21"/>
      <c r="B21" t="s">
        <v>95</v>
      </c>
      <c r="C21"/>
      <c r="D21"/>
      <c r="E21" s="9">
        <v>0</v>
      </c>
      <c r="F21" s="9">
        <v>0</v>
      </c>
      <c r="G21" s="9">
        <v>0</v>
      </c>
      <c r="H21" s="9">
        <v>0</v>
      </c>
      <c r="I21" s="14">
        <f>SUM(E21:H21)</f>
        <v>0</v>
      </c>
    </row>
    <row r="22" spans="1:9" s="2" customFormat="1" ht="12.75" hidden="1">
      <c r="A22"/>
      <c r="B22" t="s">
        <v>96</v>
      </c>
      <c r="C22"/>
      <c r="D22"/>
      <c r="E22" s="9"/>
      <c r="F22" s="9"/>
      <c r="G22" s="9"/>
      <c r="H22" s="9"/>
      <c r="I22" s="9"/>
    </row>
    <row r="23" spans="1:9" s="2" customFormat="1" ht="12.75" hidden="1">
      <c r="A23"/>
      <c r="B23"/>
      <c r="C23"/>
      <c r="D23"/>
      <c r="E23" s="9"/>
      <c r="F23" s="9"/>
      <c r="G23" s="9"/>
      <c r="H23" s="9"/>
      <c r="I23" s="9"/>
    </row>
    <row r="24" spans="1:9" s="2" customFormat="1" ht="12.75" hidden="1">
      <c r="A24"/>
      <c r="B24" t="s">
        <v>94</v>
      </c>
      <c r="C24"/>
      <c r="D24"/>
      <c r="E24" s="9">
        <v>0</v>
      </c>
      <c r="F24" s="14">
        <v>0</v>
      </c>
      <c r="G24" s="9">
        <v>0</v>
      </c>
      <c r="H24" s="9">
        <v>0</v>
      </c>
      <c r="I24" s="9">
        <f>SUM(E24:H24)</f>
        <v>0</v>
      </c>
    </row>
    <row r="25" spans="1:9" s="2" customFormat="1" ht="12.75" hidden="1">
      <c r="A25"/>
      <c r="B25"/>
      <c r="C25"/>
      <c r="D25"/>
      <c r="E25" s="9"/>
      <c r="F25" s="9"/>
      <c r="G25" s="9"/>
      <c r="H25" s="9"/>
      <c r="I25" s="9"/>
    </row>
    <row r="26" spans="1:9" s="2" customFormat="1" ht="12.75" hidden="1">
      <c r="A26"/>
      <c r="B26" t="s">
        <v>98</v>
      </c>
      <c r="C26"/>
      <c r="D26"/>
      <c r="E26" s="9">
        <v>0</v>
      </c>
      <c r="F26" s="9">
        <v>0</v>
      </c>
      <c r="G26" s="9">
        <v>0</v>
      </c>
      <c r="H26" s="9">
        <v>0</v>
      </c>
      <c r="I26" s="9">
        <f>SUM(E26:H26)</f>
        <v>0</v>
      </c>
    </row>
    <row r="27" spans="1:9" s="2" customFormat="1" ht="12.75" hidden="1">
      <c r="A27"/>
      <c r="B27"/>
      <c r="C27"/>
      <c r="D27"/>
      <c r="E27" s="9"/>
      <c r="F27" s="9"/>
      <c r="G27" s="9"/>
      <c r="H27" s="9"/>
      <c r="I27" s="9"/>
    </row>
    <row r="28" spans="1:9" s="2" customFormat="1" ht="12.75" hidden="1">
      <c r="A28"/>
      <c r="B28" t="s">
        <v>99</v>
      </c>
      <c r="C28"/>
      <c r="D28"/>
      <c r="E28" s="9">
        <v>0</v>
      </c>
      <c r="F28" s="9">
        <v>0</v>
      </c>
      <c r="G28" s="9">
        <v>0</v>
      </c>
      <c r="H28" s="9">
        <v>0</v>
      </c>
      <c r="I28" s="9">
        <f>SUM(E28:H28)</f>
        <v>0</v>
      </c>
    </row>
    <row r="29" spans="1:9" s="2" customFormat="1" ht="12.75">
      <c r="A29"/>
      <c r="B29"/>
      <c r="C29"/>
      <c r="D29"/>
      <c r="E29" s="9"/>
      <c r="F29" s="9"/>
      <c r="G29" s="9"/>
      <c r="H29" s="9"/>
      <c r="I29" s="9"/>
    </row>
    <row r="30" spans="1:9" s="2" customFormat="1" ht="12.75">
      <c r="A30"/>
      <c r="B30"/>
      <c r="C30"/>
      <c r="D30"/>
      <c r="E30" s="10"/>
      <c r="F30" s="10"/>
      <c r="G30" s="10"/>
      <c r="H30" s="10"/>
      <c r="I30" s="10"/>
    </row>
    <row r="31" spans="1:9" s="2" customFormat="1" ht="12.75">
      <c r="A31"/>
      <c r="B31" s="29" t="s">
        <v>183</v>
      </c>
      <c r="C31"/>
      <c r="D31"/>
      <c r="E31" s="11">
        <f>SUM(E17:E29)</f>
        <v>9798</v>
      </c>
      <c r="F31" s="11">
        <f>SUM(F17:F29)</f>
        <v>7398</v>
      </c>
      <c r="G31" s="11">
        <f>SUM(G17:G29)</f>
        <v>0</v>
      </c>
      <c r="H31" s="102">
        <f>SUM(H17:H29)</f>
        <v>-325</v>
      </c>
      <c r="I31" s="23">
        <f>SUM(I17:I29)</f>
        <v>16871</v>
      </c>
    </row>
    <row r="32" spans="1:9" s="2" customFormat="1" ht="13.5" thickBot="1">
      <c r="A32"/>
      <c r="B32"/>
      <c r="C32"/>
      <c r="D32"/>
      <c r="E32" s="12"/>
      <c r="F32" s="12"/>
      <c r="G32" s="12"/>
      <c r="H32" s="12"/>
      <c r="I32" s="12"/>
    </row>
    <row r="33" spans="1:9" s="2" customFormat="1" ht="12.75">
      <c r="A33" s="1"/>
      <c r="B33" s="1"/>
      <c r="C33" s="1"/>
      <c r="D33" s="1"/>
      <c r="E33" s="1"/>
      <c r="F33" s="1"/>
      <c r="G33" s="1"/>
      <c r="H33" s="1"/>
      <c r="I33" s="1"/>
    </row>
    <row r="34" spans="1:9" s="2" customFormat="1" ht="12.75">
      <c r="A34" s="1"/>
      <c r="B34" s="1"/>
      <c r="C34" s="1"/>
      <c r="D34" s="1"/>
      <c r="E34" s="1"/>
      <c r="F34" s="1"/>
      <c r="G34" s="1"/>
      <c r="H34" s="1"/>
      <c r="I34" s="1"/>
    </row>
    <row r="35" spans="1:9" s="2" customFormat="1" ht="12.75">
      <c r="A35" s="1"/>
      <c r="B35" s="1"/>
      <c r="C35" s="1"/>
      <c r="D35" s="1"/>
      <c r="E35" s="1"/>
      <c r="F35" s="1"/>
      <c r="G35" s="1"/>
      <c r="H35" s="1"/>
      <c r="I35" s="1"/>
    </row>
    <row r="36" spans="1:9" s="2" customFormat="1" ht="12.75">
      <c r="A36" s="1"/>
      <c r="B36" s="1"/>
      <c r="C36" s="1"/>
      <c r="D36" s="1"/>
      <c r="E36" s="1"/>
      <c r="F36" s="1"/>
      <c r="G36" s="1"/>
      <c r="H36" s="1"/>
      <c r="I36" s="1"/>
    </row>
    <row r="37" spans="2:8" ht="15">
      <c r="B37" s="78" t="s">
        <v>175</v>
      </c>
      <c r="H37" s="30"/>
    </row>
    <row r="38" ht="15">
      <c r="B38" s="28"/>
    </row>
    <row r="39" spans="2:9" ht="15">
      <c r="B39" s="28"/>
      <c r="E39" s="3" t="s">
        <v>114</v>
      </c>
      <c r="F39" s="3"/>
      <c r="G39" s="3"/>
      <c r="H39" s="3"/>
      <c r="I39" s="3"/>
    </row>
    <row r="40" spans="2:8" ht="15">
      <c r="B40" s="27"/>
      <c r="F40" s="114" t="s">
        <v>115</v>
      </c>
      <c r="G40" s="114"/>
      <c r="H40" t="s">
        <v>113</v>
      </c>
    </row>
    <row r="41" spans="5:9" s="2" customFormat="1" ht="12.75">
      <c r="E41" s="1" t="s">
        <v>85</v>
      </c>
      <c r="F41" s="1" t="s">
        <v>87</v>
      </c>
      <c r="G41" s="1" t="s">
        <v>91</v>
      </c>
      <c r="H41" s="1" t="s">
        <v>89</v>
      </c>
      <c r="I41" s="1"/>
    </row>
    <row r="42" spans="5:9" s="2" customFormat="1" ht="12.75">
      <c r="E42" s="1" t="s">
        <v>86</v>
      </c>
      <c r="F42" s="1" t="s">
        <v>88</v>
      </c>
      <c r="G42" s="1" t="s">
        <v>92</v>
      </c>
      <c r="H42" s="1" t="s">
        <v>90</v>
      </c>
      <c r="I42" s="1" t="s">
        <v>93</v>
      </c>
    </row>
    <row r="43" spans="5:9" s="2" customFormat="1" ht="12.75">
      <c r="E43" s="1"/>
      <c r="F43" s="1"/>
      <c r="G43" s="1"/>
      <c r="H43" s="1"/>
      <c r="I43" s="1"/>
    </row>
    <row r="44" spans="5:9" ht="12.75">
      <c r="E44" s="13" t="s">
        <v>11</v>
      </c>
      <c r="F44" s="13" t="s">
        <v>11</v>
      </c>
      <c r="G44" s="13" t="s">
        <v>11</v>
      </c>
      <c r="H44" s="13" t="s">
        <v>11</v>
      </c>
      <c r="I44" s="13" t="s">
        <v>11</v>
      </c>
    </row>
    <row r="46" spans="2:9" s="30" customFormat="1" ht="12.75">
      <c r="B46" s="30" t="s">
        <v>145</v>
      </c>
      <c r="E46" s="14">
        <v>9798</v>
      </c>
      <c r="F46" s="14">
        <v>7398</v>
      </c>
      <c r="G46" s="14">
        <v>0</v>
      </c>
      <c r="H46" s="14">
        <v>4684</v>
      </c>
      <c r="I46" s="14">
        <f>SUM(E46:H46)</f>
        <v>21880</v>
      </c>
    </row>
    <row r="47" spans="5:9" ht="12.75">
      <c r="E47" s="9"/>
      <c r="F47" s="9"/>
      <c r="G47" s="9"/>
      <c r="H47" s="9"/>
      <c r="I47" s="14"/>
    </row>
    <row r="48" spans="2:9" ht="12.75">
      <c r="B48" t="s">
        <v>159</v>
      </c>
      <c r="E48" s="9">
        <v>0</v>
      </c>
      <c r="F48" s="9">
        <v>0</v>
      </c>
      <c r="G48" s="9">
        <v>0</v>
      </c>
      <c r="H48" s="85">
        <v>-2394</v>
      </c>
      <c r="I48" s="85">
        <f>SUM(E48:H48)</f>
        <v>-2394</v>
      </c>
    </row>
    <row r="49" spans="5:9" ht="12.75">
      <c r="E49" s="9"/>
      <c r="F49" s="9"/>
      <c r="G49" s="9"/>
      <c r="H49" s="9"/>
      <c r="I49" s="14"/>
    </row>
    <row r="50" spans="2:9" ht="12.75" hidden="1">
      <c r="B50" t="s">
        <v>95</v>
      </c>
      <c r="E50" s="9">
        <v>0</v>
      </c>
      <c r="F50" s="9">
        <v>0</v>
      </c>
      <c r="G50" s="9">
        <v>0</v>
      </c>
      <c r="H50" s="9">
        <v>0</v>
      </c>
      <c r="I50" s="14">
        <f>SUM(E50:H50)</f>
        <v>0</v>
      </c>
    </row>
    <row r="51" spans="2:9" ht="12.75" hidden="1">
      <c r="B51" t="s">
        <v>96</v>
      </c>
      <c r="E51" s="9"/>
      <c r="F51" s="9"/>
      <c r="G51" s="9"/>
      <c r="H51" s="9"/>
      <c r="I51" s="9"/>
    </row>
    <row r="52" spans="5:9" ht="12.75" hidden="1">
      <c r="E52" s="9"/>
      <c r="F52" s="9"/>
      <c r="G52" s="9"/>
      <c r="H52" s="9"/>
      <c r="I52" s="9"/>
    </row>
    <row r="53" spans="2:10" ht="12.75" hidden="1">
      <c r="B53" t="s">
        <v>94</v>
      </c>
      <c r="E53" s="9">
        <v>0</v>
      </c>
      <c r="F53" s="85">
        <v>0</v>
      </c>
      <c r="G53" s="86">
        <v>0</v>
      </c>
      <c r="H53" s="86">
        <v>0</v>
      </c>
      <c r="I53" s="86">
        <f>SUM(E53:H53)</f>
        <v>0</v>
      </c>
      <c r="J53" s="86"/>
    </row>
    <row r="54" spans="5:10" ht="12.75" hidden="1">
      <c r="E54" s="9"/>
      <c r="F54" s="85"/>
      <c r="G54" s="86"/>
      <c r="H54" s="86"/>
      <c r="I54" s="86"/>
      <c r="J54" s="86"/>
    </row>
    <row r="55" spans="2:10" ht="12.75" hidden="1">
      <c r="B55" t="s">
        <v>98</v>
      </c>
      <c r="E55" s="9">
        <v>0</v>
      </c>
      <c r="F55" s="86">
        <v>0</v>
      </c>
      <c r="G55" s="86">
        <v>0</v>
      </c>
      <c r="H55" s="86">
        <v>0</v>
      </c>
      <c r="I55" s="86">
        <f>SUM(E55:H55)</f>
        <v>0</v>
      </c>
      <c r="J55" s="86"/>
    </row>
    <row r="56" spans="5:10" ht="12.75" hidden="1">
      <c r="E56" s="9"/>
      <c r="F56" s="86"/>
      <c r="G56" s="86"/>
      <c r="H56" s="86"/>
      <c r="I56" s="86"/>
      <c r="J56" s="86"/>
    </row>
    <row r="57" spans="2:10" ht="12.75" hidden="1">
      <c r="B57" t="s">
        <v>99</v>
      </c>
      <c r="E57" s="9">
        <v>0</v>
      </c>
      <c r="F57" s="86">
        <v>0</v>
      </c>
      <c r="G57" s="86">
        <v>0</v>
      </c>
      <c r="H57" s="86">
        <v>0</v>
      </c>
      <c r="I57" s="86">
        <f>SUM(E57:H57)</f>
        <v>0</v>
      </c>
      <c r="J57" s="86"/>
    </row>
    <row r="58" spans="5:9" ht="12.75">
      <c r="E58" s="9"/>
      <c r="F58" s="9"/>
      <c r="G58" s="9"/>
      <c r="H58" s="9"/>
      <c r="I58" s="9"/>
    </row>
    <row r="59" spans="5:9" ht="12.75">
      <c r="E59" s="10"/>
      <c r="F59" s="10"/>
      <c r="G59" s="10"/>
      <c r="H59" s="10"/>
      <c r="I59" s="10"/>
    </row>
    <row r="60" spans="2:9" ht="12.75">
      <c r="B60" s="17" t="s">
        <v>176</v>
      </c>
      <c r="E60" s="11">
        <f>SUM(E46:E58)</f>
        <v>9798</v>
      </c>
      <c r="F60" s="11">
        <f>SUM(F46:F58)</f>
        <v>7398</v>
      </c>
      <c r="G60" s="11">
        <f>SUM(G46:G58)</f>
        <v>0</v>
      </c>
      <c r="H60" s="23">
        <f>SUM(H46:H58)</f>
        <v>2290</v>
      </c>
      <c r="I60" s="23">
        <f>SUM(I46:I58)</f>
        <v>19486</v>
      </c>
    </row>
    <row r="61" spans="5:9" ht="13.5" thickBot="1">
      <c r="E61" s="12"/>
      <c r="F61" s="12"/>
      <c r="G61" s="12"/>
      <c r="H61" s="12"/>
      <c r="I61" s="12"/>
    </row>
    <row r="63" spans="5:9" ht="12.75">
      <c r="E63" s="8"/>
      <c r="F63" s="8"/>
      <c r="G63" s="8"/>
      <c r="H63" s="8"/>
      <c r="I63" s="8"/>
    </row>
    <row r="64" ht="12.75">
      <c r="B64" t="s">
        <v>112</v>
      </c>
    </row>
    <row r="65" ht="12.75">
      <c r="B65" s="20" t="s">
        <v>177</v>
      </c>
    </row>
    <row r="66" ht="12.75">
      <c r="B66" t="s">
        <v>121</v>
      </c>
    </row>
  </sheetData>
  <sheetProtection/>
  <mergeCells count="6">
    <mergeCell ref="F40:G40"/>
    <mergeCell ref="F11:G11"/>
    <mergeCell ref="A1:I1"/>
    <mergeCell ref="B2:I2"/>
    <mergeCell ref="A4:I4"/>
    <mergeCell ref="A5:I5"/>
  </mergeCells>
  <printOptions/>
  <pageMargins left="0.77" right="0.25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 Technology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Technology Sdn. Bhd.</dc:creator>
  <cp:keywords/>
  <dc:description/>
  <cp:lastModifiedBy>User</cp:lastModifiedBy>
  <cp:lastPrinted>2008-08-25T09:21:10Z</cp:lastPrinted>
  <dcterms:created xsi:type="dcterms:W3CDTF">2005-05-10T02:48:58Z</dcterms:created>
  <dcterms:modified xsi:type="dcterms:W3CDTF">2008-08-28T10:27:49Z</dcterms:modified>
  <cp:category/>
  <cp:version/>
  <cp:contentType/>
  <cp:contentStatus/>
</cp:coreProperties>
</file>